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70" windowWidth="17775" windowHeight="6855" tabRatio="1000" activeTab="1"/>
  </bookViews>
  <sheets>
    <sheet name="1. Methodology &amp; Goals" sheetId="1" r:id="rId1"/>
    <sheet name="2. PT MA Step 1 &amp; 5th Yr" sheetId="2" r:id="rId2"/>
    <sheet name="3. PT Highest wo &amp; w PhD" sheetId="3" r:id="rId3"/>
    <sheet name="4. PT Steps Col Max Date" sheetId="4" r:id="rId4"/>
    <sheet name="5. PT Office Hour Data" sheetId="5" r:id="rId5"/>
    <sheet name="6. FT MA Step 1 &amp; 5th Yr" sheetId="6" r:id="rId6"/>
    <sheet name="7 FT highest wo &amp; w PhD" sheetId="7" r:id="rId7"/>
    <sheet name="8 2012-13 FTES" sheetId="8" r:id="rId8"/>
  </sheets>
  <definedNames>
    <definedName name="_GoBack" localSheetId="0">'1. Methodology &amp; Goals'!$A$40</definedName>
    <definedName name="_xlnm.Print_Titles" localSheetId="1">'2. PT MA Step 1 &amp; 5th Yr'!$1:$4</definedName>
    <definedName name="_xlnm.Print_Titles" localSheetId="2">'3. PT Highest wo &amp; w PhD'!$1:$4</definedName>
    <definedName name="_xlnm.Print_Titles" localSheetId="3">'4. PT Steps Col Max Date'!$1:$2</definedName>
    <definedName name="_xlnm.Print_Titles" localSheetId="4">'5. PT Office Hour Data'!$1:$3</definedName>
    <definedName name="_xlnm.Print_Titles" localSheetId="5">'6. FT MA Step 1 &amp; 5th Yr'!$1:$3</definedName>
    <definedName name="_xlnm.Print_Titles" localSheetId="6">'7 FT highest wo &amp; w PhD'!$1:$3</definedName>
    <definedName name="_xlnm.Print_Titles" localSheetId="7">'8 2012-13 FTES'!$1:$4</definedName>
  </definedNames>
  <calcPr fullCalcOnLoad="1"/>
</workbook>
</file>

<file path=xl/sharedStrings.xml><?xml version="1.0" encoding="utf-8"?>
<sst xmlns="http://schemas.openxmlformats.org/spreadsheetml/2006/main" count="1168" uniqueCount="562">
  <si>
    <t xml:space="preserve">Los Angeles </t>
  </si>
  <si>
    <t xml:space="preserve">Los Rios </t>
  </si>
  <si>
    <t xml:space="preserve">San Diego </t>
  </si>
  <si>
    <t xml:space="preserve">North Orange County </t>
  </si>
  <si>
    <t xml:space="preserve">Coast </t>
  </si>
  <si>
    <t>Foothill-De Anza</t>
  </si>
  <si>
    <t xml:space="preserve">San Francisco </t>
  </si>
  <si>
    <t xml:space="preserve">Contra Costa </t>
  </si>
  <si>
    <t xml:space="preserve">State Center </t>
  </si>
  <si>
    <t xml:space="preserve">Rancho Santiago </t>
  </si>
  <si>
    <t xml:space="preserve">Mt. San Antonio </t>
  </si>
  <si>
    <t xml:space="preserve">Riverside </t>
  </si>
  <si>
    <t xml:space="preserve">Ventura County </t>
  </si>
  <si>
    <t xml:space="preserve">Santa Monica </t>
  </si>
  <si>
    <t xml:space="preserve">South Orange County </t>
  </si>
  <si>
    <t xml:space="preserve">Pasadena Area </t>
  </si>
  <si>
    <t xml:space="preserve">Peralta </t>
  </si>
  <si>
    <t>San Mateo County</t>
  </si>
  <si>
    <t>El Camino</t>
  </si>
  <si>
    <t xml:space="preserve">Long Beach </t>
  </si>
  <si>
    <t>Grossmont-Cuyamaca</t>
  </si>
  <si>
    <t xml:space="preserve">Palomar </t>
  </si>
  <si>
    <t xml:space="preserve">Sonoma County </t>
  </si>
  <si>
    <t>Kern</t>
  </si>
  <si>
    <t>Glendale</t>
  </si>
  <si>
    <t xml:space="preserve">Chabot-Las Positas </t>
  </si>
  <si>
    <t xml:space="preserve">Cerritos </t>
  </si>
  <si>
    <t>Santa Barbara</t>
  </si>
  <si>
    <t xml:space="preserve">Yosemite </t>
  </si>
  <si>
    <t xml:space="preserve">West Valley-Mission </t>
  </si>
  <si>
    <t xml:space="preserve">San Joaquin Delta </t>
  </si>
  <si>
    <t xml:space="preserve">Santa Clarita </t>
  </si>
  <si>
    <t xml:space="preserve">Southwestern </t>
  </si>
  <si>
    <t xml:space="preserve">San Bernardino </t>
  </si>
  <si>
    <t xml:space="preserve">San Jose-Evergreen </t>
  </si>
  <si>
    <t>Sierra Joint</t>
  </si>
  <si>
    <t xml:space="preserve">Rio Hondo </t>
  </si>
  <si>
    <t xml:space="preserve">Chaffey </t>
  </si>
  <si>
    <t xml:space="preserve">Mt. San Jacinto </t>
  </si>
  <si>
    <t xml:space="preserve">Cabrillo </t>
  </si>
  <si>
    <t xml:space="preserve">Citrus </t>
  </si>
  <si>
    <t xml:space="preserve">Butte-Glenn </t>
  </si>
  <si>
    <t>MiraCosta CCD</t>
  </si>
  <si>
    <t>Sequoias CCD</t>
  </si>
  <si>
    <t>Merced CCD</t>
  </si>
  <si>
    <t>Victor Valley CCD</t>
  </si>
  <si>
    <t>San Luis Obispo County CCD</t>
  </si>
  <si>
    <t>Solano County CCD</t>
  </si>
  <si>
    <t xml:space="preserve">Desert </t>
  </si>
  <si>
    <t>Yuba CCD</t>
  </si>
  <si>
    <t>Ohlone CCD</t>
  </si>
  <si>
    <t>Shasta-Tehama-Trinity Joint CCD</t>
  </si>
  <si>
    <t>Monterey Peninsula CCD</t>
  </si>
  <si>
    <t>Hartnell</t>
  </si>
  <si>
    <t>Imperial</t>
  </si>
  <si>
    <t>Napa Valley CCD</t>
  </si>
  <si>
    <t>Gavilan</t>
  </si>
  <si>
    <t>Redwoods CCD</t>
  </si>
  <si>
    <t>West Hills CCD</t>
  </si>
  <si>
    <t>Marin CCD</t>
  </si>
  <si>
    <t xml:space="preserve">Compton </t>
  </si>
  <si>
    <t>Mendocino-Lake CCD</t>
  </si>
  <si>
    <t xml:space="preserve">Barstow </t>
  </si>
  <si>
    <t>Siskiyou CCD</t>
  </si>
  <si>
    <t>West Kern CCD</t>
  </si>
  <si>
    <t>Lake Tahoe CCD</t>
  </si>
  <si>
    <t>Palo Verde CCD</t>
  </si>
  <si>
    <t>Feather River</t>
  </si>
  <si>
    <t>Lassen CCD</t>
  </si>
  <si>
    <t xml:space="preserve">Copper Mountain </t>
  </si>
  <si>
    <t>District</t>
  </si>
  <si>
    <t>Rank in terms of FTES</t>
  </si>
  <si>
    <t>Date of Salary Schedule</t>
  </si>
  <si>
    <t>Revenue per FTES</t>
  </si>
  <si>
    <t>Rank in terms of Revenue per FTES</t>
  </si>
  <si>
    <t>Statewide Total</t>
  </si>
  <si>
    <t>Allan Hancock</t>
  </si>
  <si>
    <t>Antelope Valley Joint</t>
  </si>
  <si>
    <t>Average (Mean)</t>
  </si>
  <si>
    <t>Highest</t>
  </si>
  <si>
    <t>3rd quartile</t>
  </si>
  <si>
    <t>Median</t>
  </si>
  <si>
    <t>1st quartile</t>
  </si>
  <si>
    <t>Lowest</t>
  </si>
  <si>
    <t>Allan Hancock Joint</t>
  </si>
  <si>
    <t>Antelope Valley</t>
  </si>
  <si>
    <t>Barstow</t>
  </si>
  <si>
    <t>Butte</t>
  </si>
  <si>
    <t>Cerritos</t>
  </si>
  <si>
    <t>Chabot-Las Positas</t>
  </si>
  <si>
    <t>Chaffey</t>
  </si>
  <si>
    <t>Coast</t>
  </si>
  <si>
    <t>Compton</t>
  </si>
  <si>
    <t>Contra Costa</t>
  </si>
  <si>
    <t>Copper Mountain</t>
  </si>
  <si>
    <t>Desert</t>
  </si>
  <si>
    <t>Foothill-DeAnza</t>
  </si>
  <si>
    <t>Lake Tahoe</t>
  </si>
  <si>
    <t>Lassen</t>
  </si>
  <si>
    <t>Los Angeles</t>
  </si>
  <si>
    <t>Los Rios</t>
  </si>
  <si>
    <t>Mendocino-Lake</t>
  </si>
  <si>
    <t>Mira Costa</t>
  </si>
  <si>
    <t>Mt. San Antonio</t>
  </si>
  <si>
    <t>Mt. San Jacinto</t>
  </si>
  <si>
    <t>Napa Valley</t>
  </si>
  <si>
    <t>Ohlone</t>
  </si>
  <si>
    <t>Palo Verde</t>
  </si>
  <si>
    <t>Palomar</t>
  </si>
  <si>
    <t>Pasadena Area</t>
  </si>
  <si>
    <t>Peralta</t>
  </si>
  <si>
    <t>Rancho Santiago</t>
  </si>
  <si>
    <t>Rio Hondo</t>
  </si>
  <si>
    <t>Riverside</t>
  </si>
  <si>
    <t>San Bernardino</t>
  </si>
  <si>
    <t>San Diego</t>
  </si>
  <si>
    <t>San Francisco</t>
  </si>
  <si>
    <t>San Joaquin Delta</t>
  </si>
  <si>
    <t>San Mateo Co.</t>
  </si>
  <si>
    <t>Sequoias</t>
  </si>
  <si>
    <t>Shasta-Teh.-Tri.</t>
  </si>
  <si>
    <t>Siskiyou Joint</t>
  </si>
  <si>
    <t>Solano Co.</t>
  </si>
  <si>
    <t>Sonoma Co.</t>
  </si>
  <si>
    <t>South Orange Co.</t>
  </si>
  <si>
    <t>State Center</t>
  </si>
  <si>
    <t>Ventura Co.</t>
  </si>
  <si>
    <t>Victor Valley</t>
  </si>
  <si>
    <t>West Hills</t>
  </si>
  <si>
    <t>West Kern</t>
  </si>
  <si>
    <t>Yosemite</t>
  </si>
  <si>
    <t>Yuba</t>
  </si>
  <si>
    <t>Highest without a PhD</t>
  </si>
  <si>
    <t>Highest with a PhD</t>
  </si>
  <si>
    <t>Cabrillo*</t>
  </si>
  <si>
    <t>Citrus*</t>
  </si>
  <si>
    <t>Gavilan*</t>
  </si>
  <si>
    <t>Long Beach*</t>
  </si>
  <si>
    <t>Marin*</t>
  </si>
  <si>
    <t>Merced*</t>
  </si>
  <si>
    <t>Monterey Peninsula*</t>
  </si>
  <si>
    <t>North Orange Co.*</t>
  </si>
  <si>
    <t>San Jose/Evergreen*</t>
  </si>
  <si>
    <t>Southwestern*</t>
  </si>
  <si>
    <t>West Valley-Mission*</t>
  </si>
  <si>
    <t>Fall 2013</t>
  </si>
  <si>
    <t>7/1/2013</t>
  </si>
  <si>
    <t>7/1/08</t>
  </si>
  <si>
    <t>2013-14</t>
  </si>
  <si>
    <t>8/13/07</t>
  </si>
  <si>
    <t>Fall 2012</t>
  </si>
  <si>
    <t>7/1/12</t>
  </si>
  <si>
    <t>2007-2008</t>
  </si>
  <si>
    <t>1/1/13</t>
  </si>
  <si>
    <t>11-1-13</t>
  </si>
  <si>
    <t>2012-13</t>
  </si>
  <si>
    <t>1/1/08</t>
  </si>
  <si>
    <t>10/1/12</t>
  </si>
  <si>
    <t>1/22/07</t>
  </si>
  <si>
    <t>7/1/10</t>
  </si>
  <si>
    <t>2011-12</t>
  </si>
  <si>
    <t>1/1/12</t>
  </si>
  <si>
    <t>7/1/11</t>
  </si>
  <si>
    <t>7/1/11-6/30/14 3rd year of 3 years</t>
  </si>
  <si>
    <t>7/1/09</t>
  </si>
  <si>
    <t>7/1/07</t>
  </si>
  <si>
    <t>7/1/13</t>
  </si>
  <si>
    <t>January 2008</t>
  </si>
  <si>
    <t>1/1/08-6/30/11</t>
  </si>
  <si>
    <t>8/21/12</t>
  </si>
  <si>
    <t>8/31/2010</t>
  </si>
  <si>
    <t>7/1/12-6/30/14</t>
  </si>
  <si>
    <t>2010-11</t>
  </si>
  <si>
    <t># of Steps/Columns</t>
  </si>
  <si>
    <t>FTES          (2012-13 DataMart)</t>
  </si>
  <si>
    <t>Total General Fund Revenue (2012-13
311 Reports)</t>
  </si>
  <si>
    <t>1/1</t>
  </si>
  <si>
    <t>3/3</t>
  </si>
  <si>
    <t>15/5</t>
  </si>
  <si>
    <t>10/6</t>
  </si>
  <si>
    <t>4/4</t>
  </si>
  <si>
    <t>20/5</t>
  </si>
  <si>
    <t>6/6</t>
  </si>
  <si>
    <t>7/7</t>
  </si>
  <si>
    <t>11/1</t>
  </si>
  <si>
    <t>5/5</t>
  </si>
  <si>
    <t>9/4</t>
  </si>
  <si>
    <t>4/3</t>
  </si>
  <si>
    <t>4/5</t>
  </si>
  <si>
    <t>7/3</t>
  </si>
  <si>
    <t>1/3</t>
  </si>
  <si>
    <t>3/1</t>
  </si>
  <si>
    <t>5/3</t>
  </si>
  <si>
    <t>12/6</t>
  </si>
  <si>
    <t>1/5</t>
  </si>
  <si>
    <t>8/1</t>
  </si>
  <si>
    <t>6/4</t>
  </si>
  <si>
    <t>6/1</t>
  </si>
  <si>
    <t>4/6</t>
  </si>
  <si>
    <t>1/2</t>
  </si>
  <si>
    <t>6/2</t>
  </si>
  <si>
    <t>18/5</t>
  </si>
  <si>
    <t>5/4</t>
  </si>
  <si>
    <t>15/2</t>
  </si>
  <si>
    <t>3/5</t>
  </si>
  <si>
    <t>8/5</t>
  </si>
  <si>
    <t>11/5</t>
  </si>
  <si>
    <t>5/1</t>
  </si>
  <si>
    <t>7/1</t>
  </si>
  <si>
    <t>4/1</t>
  </si>
  <si>
    <t>2/3</t>
  </si>
  <si>
    <t>25/5</t>
  </si>
  <si>
    <t>10/5</t>
  </si>
  <si>
    <t>14/7</t>
  </si>
  <si>
    <t>9/2</t>
  </si>
  <si>
    <t>3/2</t>
  </si>
  <si>
    <t>14/4</t>
  </si>
  <si>
    <t>15/1</t>
  </si>
  <si>
    <t>How do you move steps?</t>
  </si>
  <si>
    <t>Step movement 2 years, 1 year = 2 semesters or 1 semester + summer.  Every 2 years or 4 semesters; page 21</t>
  </si>
  <si>
    <t>Step 2 2 1/2 years (5 Semesters) or 30 LHE; Step 3 5 yrs, 10 semesters or 60 LHE; Step 4 7 1/2 years 15 semesters or 90 LHE at Antelope during regular academic year per Salary Schedule</t>
  </si>
  <si>
    <t>Move columns with additional units of study or 3 years of college teaching. Page 11 of handbook</t>
  </si>
  <si>
    <t>Step I 1-6 semesters, Step II 7-9 semesters, Step III 10-12 semesters, Step IV 13-22 semesters, Step V 23+ semesters.  Per Salary Schedule</t>
  </si>
  <si>
    <t>Step I 1-2 Semesters, Step II 3-4 Semesters, Step III 5-6 Semesters, Step IV 7-8 Semesters, Step V 9 or more.  Semesters minimum of 36 hours</t>
  </si>
  <si>
    <t>Every 4 academic terms, page 65</t>
  </si>
  <si>
    <t>One step increase per year for each two-semester periods completed per salary schedule</t>
  </si>
  <si>
    <t>Annual, every calendar year per survey</t>
  </si>
  <si>
    <t>Step I 1-2 yrs (4 semesters), Step II 3-4 yrs (8 semesters), Step III 5-9 years (18 semesters), Step IV 10+ years per salary schedule</t>
  </si>
  <si>
    <t>1 year FTE service per survey</t>
  </si>
  <si>
    <t>Move columns with PhD per salary schedule</t>
  </si>
  <si>
    <t>Step I 0-17 SIU, Step II 18-35 SIU, Step III 36-53 SIU, Step IV 5-71 SIU, Step IV 72+ SIU per salary schedule</t>
  </si>
  <si>
    <t>30 EQUATED UNITS</t>
  </si>
  <si>
    <t>Yearly after completing equivalent of full time load</t>
  </si>
  <si>
    <t>Step I 1-5 terms, II 6-7 terms, III 8-9 terms, IV 10-11 terms, IV 12+ terms per salary schedule</t>
  </si>
  <si>
    <t>Step 2 becomes effective the 5th semester of service at the College. Step 3 9th, Step 4 13th, Step 6  21st semester at college per survey</t>
  </si>
  <si>
    <t>Not applicable, page 24 one rate</t>
  </si>
  <si>
    <t>NA, one rate</t>
  </si>
  <si>
    <t>Tier I 0-9 quarters, Tier II 10-15 quarters, Tier III Over 15 quarters - salary schedule</t>
  </si>
  <si>
    <t>Not applicable, one rate</t>
  </si>
  <si>
    <t>Advancement occurring every two semesters of part-time employment per salary schedule</t>
  </si>
  <si>
    <t>Annually - per survey</t>
  </si>
  <si>
    <t>30 formula hours - page 12</t>
  </si>
  <si>
    <t>every 30 units - survey</t>
  </si>
  <si>
    <t>6 semesters of service with the district per salary schedule</t>
  </si>
  <si>
    <t>30 units or 6 semesters per salary schedule</t>
  </si>
  <si>
    <t>Annually</t>
  </si>
  <si>
    <t>Step I 0-29.9 LHE, Step II 30-59.9 LHE, Step III 60-89.9 LHE, Step IV 90+ LHE - salary schedule</t>
  </si>
  <si>
    <t>1-6 Semesters Step 3, 7-12 Semesters Step 4, 13+ Semesters Step 5 per salary schedule</t>
  </si>
  <si>
    <t>See full time salary schedule - annually</t>
  </si>
  <si>
    <t>18 LHE or 3 regular semesters per page 22</t>
  </si>
  <si>
    <t>Step I 1-4 Semesters, Step II 5+ Semesters - salary schedule</t>
  </si>
  <si>
    <t>Step 2: 450 hours, Step 3: 900 hours, Step 4: 1,350 hours - page attached to salary schedule</t>
  </si>
  <si>
    <t>150 hours to move to next step - salary schedule</t>
  </si>
  <si>
    <t>Annually up to step 19 which is 20 years and step 20 is 25 years - salary schedule</t>
  </si>
  <si>
    <t>Step 2: 2 Semesters, Step 3: 4 Semesters - salary schedule</t>
  </si>
  <si>
    <t>Not applicable - one rate</t>
  </si>
  <si>
    <t>Step B: 450 Hours, Step C: 900 Hours, Step D 1,350 Hours, Step E 1,800 Hours, Step F 2,250 Hours salary schedule</t>
  </si>
  <si>
    <t>4 semesters of service = one step advance per survey</t>
  </si>
  <si>
    <t>Step 1: 1-2 Semesters, Step 2: 3-4 Semesters, Step 3: 5-6 Semesters, Step 4: 7-8 Semesters, Step 5: 9-10 Semesters, Step 6: 11-12 Semesters, Step 7: 12+ Semesters - salary schedule</t>
  </si>
  <si>
    <t>Must have 2 academic semesters</t>
  </si>
  <si>
    <t>Every 525 hours</t>
  </si>
  <si>
    <t>Step 2: 432-863 hours, Step 3: 864-1,295 hours, Step 5: 1,728-2,159 hours, Step 6: 2,160 hours - salary schedule</t>
  </si>
  <si>
    <t>Annually - SALARY SCHEDULE</t>
  </si>
  <si>
    <t>Annually - salary schedule</t>
  </si>
  <si>
    <t># of Units Experience - salary schedule</t>
  </si>
  <si>
    <t>Not applicable</t>
  </si>
  <si>
    <t>Article 20 - page 83 of contract, annually</t>
  </si>
  <si>
    <t>Every two semesters - article 27</t>
  </si>
  <si>
    <t>30 LHE - check page 81 of 88, Article XXX, D</t>
  </si>
  <si>
    <t>Class A 6 Semesters, Class B 7-12 Semesters, Class C 13-18 Semesters, Class D: 19+ Semesters - salary schedule</t>
  </si>
  <si>
    <t>4 semesters each - page 10 3.4.D</t>
  </si>
  <si>
    <t>Annually - need step movement language</t>
  </si>
  <si>
    <t>2 years or 180 class hours - page 50</t>
  </si>
  <si>
    <t>15 load units within district - survey and artcile 7.3, page 7</t>
  </si>
  <si>
    <t>12 years or 24 semesters, PhD</t>
  </si>
  <si>
    <t>Step 4 7 1/2 years 15 semesters or 90 LHE at Antelope during regular academic year per Salary Schedule</t>
  </si>
  <si>
    <t>MA w BA+90 semester units</t>
  </si>
  <si>
    <t>Step V - Part-time equity, 23+ semesters.  PhD, MA+48, BA+84 incl MA</t>
  </si>
  <si>
    <t>$74 per unit for PhD</t>
  </si>
  <si>
    <t>Nine or more semesters is last range</t>
  </si>
  <si>
    <t>Step 8</t>
  </si>
  <si>
    <t>Only 3 steps, takes 8 academic terms to reach 4th step</t>
  </si>
  <si>
    <t>12 semesters, MA + 80 beyond BA</t>
  </si>
  <si>
    <t>Step 6, 6 years</t>
  </si>
  <si>
    <t>10+ years, MA + 102</t>
  </si>
  <si>
    <t>MA+60 upper division units or w a PhD 
22 Steps</t>
  </si>
  <si>
    <t>PhD</t>
  </si>
  <si>
    <t>72+ SIUs (Semester Instructional Unit), PhD</t>
  </si>
  <si>
    <t>Step 6 - 11+ semesters</t>
  </si>
  <si>
    <t>Step 6 PhD or MA+72 or MA+BA+108</t>
  </si>
  <si>
    <t>12+ Terms &amp; PhD</t>
  </si>
  <si>
    <t>12  (years or semester?) MA+14 Carnegie</t>
  </si>
  <si>
    <t>Step 15</t>
  </si>
  <si>
    <t>30+ Units taught at Hartnell</t>
  </si>
  <si>
    <t>Over 15 Quarters @ LTCC</t>
  </si>
  <si>
    <t>BA+54+Ma or MA+24</t>
  </si>
  <si>
    <t>Step 9, add 1.81/hour for doctorate degree</t>
  </si>
  <si>
    <t>Step 15 + PhD</t>
  </si>
  <si>
    <t>15 is the top step for Pters</t>
  </si>
  <si>
    <t>18 semesters with the district PhD</t>
  </si>
  <si>
    <t>48 semesters or 240 units, BA+75+MA or Class IV MA + 15</t>
  </si>
  <si>
    <t>Step 10</t>
  </si>
  <si>
    <t>Step 5</t>
  </si>
  <si>
    <t>Step 7</t>
  </si>
  <si>
    <t>5+ Semesters</t>
  </si>
  <si>
    <t>1,350 hours</t>
  </si>
  <si>
    <t>Step 25</t>
  </si>
  <si>
    <t>20 years</t>
  </si>
  <si>
    <t>MA-PhD in column 3 only</t>
  </si>
  <si>
    <t>2,250 Hours</t>
  </si>
  <si>
    <t>12+ Semesters</t>
  </si>
  <si>
    <t>Step 8.  Need to multipy amt x load</t>
  </si>
  <si>
    <t>Step 11</t>
  </si>
  <si>
    <t>Step 9</t>
  </si>
  <si>
    <t>Used Academic Adjunct Salary Schedule</t>
  </si>
  <si>
    <t>2,160 or more teaching hours; PhD</t>
  </si>
  <si>
    <t>5 years, $1.00 for PhD</t>
  </si>
  <si>
    <t>8 Years, MA+78</t>
  </si>
  <si>
    <t>Step 14</t>
  </si>
  <si>
    <t>MA + 60, 5th year</t>
  </si>
  <si>
    <t>MA + 60, BA + 90</t>
  </si>
  <si>
    <t>19+ Semesters</t>
  </si>
  <si>
    <t>Step 4 MA+60 or PhD</t>
  </si>
  <si>
    <t>Step 7, 28 semesters</t>
  </si>
  <si>
    <t>$3,000 stipend for PhD.  Per survey - $100/hr for PhD p-ters</t>
  </si>
  <si>
    <t>BA+90 or MA+75</t>
  </si>
  <si>
    <t>21 years</t>
  </si>
  <si>
    <t>Longevity step achieved after earning 75 load units after reaching step 7.</t>
  </si>
  <si>
    <t>10-16-13</t>
  </si>
  <si>
    <t>6/17/2013</t>
  </si>
  <si>
    <t>7/1/10-6/30/13</t>
  </si>
  <si>
    <t>8/1/13</t>
  </si>
  <si>
    <t>Page 56, $44.25/hour, maximum of 18 hours.  We used to do this, then it was pulled and for a while, faculty were given flex credit for office hours.  Then, apparently, they were no longer allowed to do that.</t>
  </si>
  <si>
    <t>None</t>
  </si>
  <si>
    <t>Page 37-39, $25/hour up to 14 hours a semester</t>
  </si>
  <si>
    <t>NA</t>
  </si>
  <si>
    <t>Page 20, 1/2 hour a week required</t>
  </si>
  <si>
    <t>Page 56, none for PT</t>
  </si>
  <si>
    <t>Voluntary 1/2 hour</t>
  </si>
  <si>
    <t>Section 10, 30 minutes per week for each 1 1/2 course SIUs (Semester Instructional Unit).  Pay is lab rate per hour.  BA $39.29, MA $40.89, PhD $42.57</t>
  </si>
  <si>
    <t>Article 14, Section 5 - Office hours paid at 50% of the full time associate faculty lecture rate</t>
  </si>
  <si>
    <t>Page 49, Section 7.24 - payment from schedule G.</t>
  </si>
  <si>
    <t>"Conference [office hour] pay shall be determined by taking the schedule placement X (from Appendix B2) weekly conference hours x 17.5 divided by 5 = monthly pay for conference hours" (VI-3.C).</t>
  </si>
  <si>
    <t>Page 15 of Faculty Handbook, not applicable to Pters</t>
  </si>
  <si>
    <t>Page 23, 1 hour for every 3 hours of lecture</t>
  </si>
  <si>
    <t>Page 107, proportionate # of office hours as their assignment relates to that of a full time instructor</t>
  </si>
  <si>
    <t>Page 20, $20 an hour</t>
  </si>
  <si>
    <t>Page 37 - not applicable to part-time faculty</t>
  </si>
  <si>
    <t>Page 83, $45/hour</t>
  </si>
  <si>
    <t>Page 12, 6 hours per semester, paid at hourly rate.</t>
  </si>
  <si>
    <t>Page 27, 7.(1) If funding available, and certain criteria met, office hours paid at non-instructional hourly rate</t>
  </si>
  <si>
    <t>Not required</t>
  </si>
  <si>
    <t>Page 32</t>
  </si>
  <si>
    <t>Page 217 - amount varies - separate from hourly rate</t>
  </si>
  <si>
    <t>Page 7, hourly rate</t>
  </si>
  <si>
    <t>Pro rated - 1 hour for every 3 FLC (Faculty Load Credit) taught.  Pages 45-46 of contract</t>
  </si>
  <si>
    <t>Page 36, included</t>
  </si>
  <si>
    <t>Page 52, $30.00/hour</t>
  </si>
  <si>
    <t>Page 12.6   $25/hour, if certain criteria met</t>
  </si>
  <si>
    <t>PT office hours not required</t>
  </si>
  <si>
    <t>Page 69, available at lower hourly rate of pay</t>
  </si>
  <si>
    <t>Page 21.  Not applicable to PT</t>
  </si>
  <si>
    <t>Page 11, Article 4.4.3   As a percentage of ft teaching load</t>
  </si>
  <si>
    <t>Section 3, page 43 (30 min a week)</t>
  </si>
  <si>
    <t>Pooled dollars, if certain criteria met, $25/hour</t>
  </si>
  <si>
    <t>No</t>
  </si>
  <si>
    <t>Yes</t>
  </si>
  <si>
    <t>Section 11.1.3, adjunct unit members who teach less than full-time schedule shall hold the same ratio of office hours as their teaching assignment bears to a full time assignment.</t>
  </si>
  <si>
    <t>Must have taught one unit in two different half year periods to progress to the next step per survey</t>
  </si>
  <si>
    <t>NO</t>
  </si>
  <si>
    <t>Step 11, the amounts shown are for Hourly academic without benefits PhD</t>
  </si>
  <si>
    <t>Cabrillo</t>
  </si>
  <si>
    <t>Citrus</t>
  </si>
  <si>
    <t>Long Beach</t>
  </si>
  <si>
    <t>Marin</t>
  </si>
  <si>
    <t>Merced</t>
  </si>
  <si>
    <t>Monterey Peninsula</t>
  </si>
  <si>
    <t>North Orange Co.</t>
  </si>
  <si>
    <t>Redwoods</t>
  </si>
  <si>
    <t>San Jose/Evergreen</t>
  </si>
  <si>
    <t>Santa Monica</t>
  </si>
  <si>
    <t>Southwestern</t>
  </si>
  <si>
    <t>West Valley-Mission</t>
  </si>
  <si>
    <t>How does the district pay for office hours/explanation</t>
  </si>
  <si>
    <t>*Full time hourly rates were calculated by taking the full-time annual rate, multiplying by .75 and dividing by 525</t>
  </si>
  <si>
    <t>9 faculty hours CAH, Section 21I of Faculty Contract</t>
  </si>
  <si>
    <t>Article 10, Secton F: Step I 1-2 semesters, Step II 3-4 semesters, Step III 5-6 semesters, Step IV 7-8 semesters, Step V 9-10 semesters, Step VI 11+ semesters</t>
  </si>
  <si>
    <t>9/1</t>
  </si>
  <si>
    <t>See salary schedule - $13.37 for each classroom hour = office hour differential</t>
  </si>
  <si>
    <t>• 13.3.2 Adjunct unit members shall receive one step advancement within the appropriate class in the adjunct salary schedule, for each two terms of service to the District(fall, winter, spring, summer). Only one step may be achieved per academic year.</t>
  </si>
  <si>
    <t>Contact</t>
  </si>
  <si>
    <t>John Govsky</t>
  </si>
  <si>
    <t>Phyllis Eckler</t>
  </si>
  <si>
    <t>Sonoma County (Santa Rosa)</t>
  </si>
  <si>
    <t>Santa Clarita  (College of the Canyons)</t>
  </si>
  <si>
    <t>San Luis Obispo County CCD (Cuesta)</t>
  </si>
  <si>
    <t>Santa Clarita* (College of the Canyons)</t>
  </si>
  <si>
    <t>Sonoma Co.* (Santa Rosa)</t>
  </si>
  <si>
    <t>San Luis Obispo Co. (Cuesta)</t>
  </si>
  <si>
    <t>Santa Clarita (College of the Canyons)</t>
  </si>
  <si>
    <t>Santa Clarita
(College of the Canyons)</t>
  </si>
  <si>
    <t>Sonoma Co. (Santa Rosa)</t>
  </si>
  <si>
    <t>$14.91-$23.39</t>
  </si>
  <si>
    <t>Are Office Hours Included in Hourly Rate?</t>
  </si>
  <si>
    <t>Page 50-proportionate (see calculations page)</t>
  </si>
  <si>
    <t>$8.97-$10.67</t>
  </si>
  <si>
    <t>$12.69-$15.54</t>
  </si>
  <si>
    <t>$14.65-$19.83</t>
  </si>
  <si>
    <t>$11.79-$19.94</t>
  </si>
  <si>
    <t>$11.99-$14.98</t>
  </si>
  <si>
    <t>10 min of each hour minutes, page 26, article 13, 3.1</t>
  </si>
  <si>
    <t>$9.36-$10.12</t>
  </si>
  <si>
    <t>$10.41-15.13</t>
  </si>
  <si>
    <t>Steps are less than 30 Units at Hartnell and more than 30 units are Hartnell</t>
  </si>
  <si>
    <t>2013/14</t>
  </si>
  <si>
    <t>90+ LHE, + 978/month for 35+ years + 2,052 for PhD</t>
  </si>
  <si>
    <t>2 or more terms, page 19</t>
  </si>
  <si>
    <t>8 terms</t>
  </si>
  <si>
    <t>10th Year</t>
  </si>
  <si>
    <t>Pages 45-46 and page 23</t>
  </si>
  <si>
    <t>West Kern (Taft)</t>
  </si>
  <si>
    <t>18 years, PhD $750 and $2,500 longevity divided by 525</t>
  </si>
  <si>
    <t>6/1/11</t>
  </si>
  <si>
    <t>30 semester hours for advancement - survey (schedule is 75% pro-rata)</t>
  </si>
  <si>
    <t>Advancement every 2 semesters - per salary schedule</t>
  </si>
  <si>
    <t>3.13.3.1 annually</t>
  </si>
  <si>
    <t>Annually - page 5</t>
  </si>
  <si>
    <t>Step 2: 4 Semesters, Step 3: 10 Semesters - page 19</t>
  </si>
  <si>
    <t>2010-2013</t>
  </si>
  <si>
    <t>2 semesters (per district)</t>
  </si>
  <si>
    <t xml:space="preserve"> $40/hour - per survey</t>
  </si>
  <si>
    <t>Page 184 &amp; 223, rate of 43.20/hour  21.G.I</t>
  </si>
  <si>
    <t>Page 21, no office hours - survey</t>
  </si>
  <si>
    <t>Page 8, Section 5 - 1/2 hour for 3 SIUs and 6 SIUs.  9 SIUs or more will have two half-hours of office time to be paid at the lab rate. 5 Steps, 3 Columns  SIU = Semester Instructional Unit $39.49-51.01</t>
  </si>
  <si>
    <t>Per survey</t>
  </si>
  <si>
    <t>Page 47, 22.2 "Faculty members who teach less than full-time shall hold the proportionate amount of full-time faculty office hours."</t>
  </si>
  <si>
    <t>Page 16-17, section 5.7.2.  If funds available, the rate is 50% of credit lectue rate.  Appendix 4</t>
  </si>
  <si>
    <t>$16.56-$29.34</t>
  </si>
  <si>
    <t>page 3-10, yes 1 for 3, 2 for 9, etc. survey</t>
  </si>
  <si>
    <t>Page 25 and salary schedule 2 $39.09-49.46 for certain courses</t>
  </si>
  <si>
    <t>Not for part time</t>
  </si>
  <si>
    <t>Pages 21-22, not required</t>
  </si>
  <si>
    <t>Not mandatory, if they do they are eligible for pay per survey</t>
  </si>
  <si>
    <t>Required, per survey</t>
  </si>
  <si>
    <t>Recheck</t>
  </si>
  <si>
    <t>If certain criteria met, office hours are available.  Pages 32-35 of contract. Also on salary schedule. $26/hour</t>
  </si>
  <si>
    <t>20 minutes per hour taught per salary schedule</t>
  </si>
  <si>
    <t>Not applicable per survey</t>
  </si>
  <si>
    <t>Separate</t>
  </si>
  <si>
    <t>Article 6.6.2, optional, hourly rate</t>
  </si>
  <si>
    <t>Mark J Miller</t>
  </si>
  <si>
    <t>Dr. Susan Lowry</t>
  </si>
  <si>
    <t>Solomon Namala</t>
  </si>
  <si>
    <t>William Zeman</t>
  </si>
  <si>
    <t>Bob Fey</t>
  </si>
  <si>
    <t>Nina Velasquez</t>
  </si>
  <si>
    <t>Richard Kamei</t>
  </si>
  <si>
    <t>Deborah Graham</t>
  </si>
  <si>
    <t>Judi McDuff</t>
  </si>
  <si>
    <t>Teresa Laughlin</t>
  </si>
  <si>
    <t>Chris Hanzo</t>
  </si>
  <si>
    <t>Barbara Hanfling</t>
  </si>
  <si>
    <t>Teeka James</t>
  </si>
  <si>
    <t>Lynn Glickstein</t>
  </si>
  <si>
    <t>Elaine Robinson</t>
  </si>
  <si>
    <t>Deborah Dahl Shanks</t>
  </si>
  <si>
    <t>Pages 47-48</t>
  </si>
  <si>
    <t>2013-14
8/26/13</t>
  </si>
  <si>
    <t>2013-14
7/1/13</t>
  </si>
  <si>
    <t>2013-14
eff 7/1/08</t>
  </si>
  <si>
    <t>2012-13
8/1/13</t>
  </si>
  <si>
    <t>Step 14 PhD</t>
  </si>
  <si>
    <t>8/15/13</t>
  </si>
  <si>
    <t>Lacy Barnes</t>
  </si>
  <si>
    <t>Office Hour Differential</t>
  </si>
  <si>
    <t>Assumptions:</t>
  </si>
  <si>
    <t>Part time = 9 units per semester (although a part-timer can now teach up to 67% or 10.5 hours)</t>
  </si>
  <si>
    <t>Unless otherwise noted by district: 17 ½ weeks per semester</t>
  </si>
  <si>
    <t>17 ½ weeks x 9 units = 157.50 hours a semester</t>
  </si>
  <si>
    <t>Full-time loads were counted as 15 units a semester</t>
  </si>
  <si>
    <t>Full time hours were considered to be 40 hours (30 hours class and prep, 5 office hours, 5 governance and committees)</t>
  </si>
  <si>
    <t>Use assumption that full-timer receives 75% of their annual salary for prep &amp; grading only (no office hours, no governance work)</t>
  </si>
  <si>
    <t>Unless otherwise noted by district:  semester is 17 ½ weeks</t>
  </si>
  <si>
    <t>17 ½ weeks x 15 units (hours) = 525 hours</t>
  </si>
  <si>
    <t>To convert full-time annual salary to hourly: (annual amt x .75)/525</t>
  </si>
  <si>
    <t>Goals:</t>
  </si>
  <si>
    <t>Convert all salaries to hourly rate if not already an hourly rate</t>
  </si>
  <si>
    <t>Compare in four separate areas:</t>
  </si>
  <si>
    <t>Other information provided:</t>
  </si>
  <si>
    <t>What we did not do:</t>
  </si>
  <si>
    <t>Include a reference to whether medical benefits are offered</t>
  </si>
  <si>
    <t>Include rehire rights provisions in the contract</t>
  </si>
  <si>
    <t>Masters Degree/Step 1 [Tab 2]</t>
  </si>
  <si>
    <t>Masters Degree/5th Year or 9th Semester [Tab 2]</t>
  </si>
  <si>
    <t>Highest Salary (including longevity) without a PhD [Tab 3]</t>
  </si>
  <si>
    <t>Highest Salary (including longevity) with a PhD [Tab 3]</t>
  </si>
  <si>
    <t># of steps and columns on part-timer schedules [Tab 4]</t>
  </si>
  <si>
    <t>How one moves up steps [Tab 4]</t>
  </si>
  <si>
    <t>Information regarding office hours (including amount of office hour differential) [Tab 5]</t>
  </si>
  <si>
    <t>2012-13 FTES and General Fund Revenue Ranking [Tab 8]</t>
  </si>
  <si>
    <t>MA Column/Step 1</t>
  </si>
  <si>
    <t>Comparative rank at Highest without a PhD</t>
  </si>
  <si>
    <t>Comparative rank at Highest with a PhD</t>
  </si>
  <si>
    <t>Part-time Faculty Salary Comparison at MA Column/Step 1 and MA Column/5th Year or 9th Semester</t>
  </si>
  <si>
    <t xml:space="preserve">Part-time Faculty Salary Comparison at highest without a PhD and highest with a PhD </t>
  </si>
  <si>
    <t xml:space="preserve">Part-time Faculty Salary Comparison - Details re: Columns, Steps, and Date of Salary Schedule </t>
  </si>
  <si>
    <t>Renee Fraser &amp; Steve Hall</t>
  </si>
  <si>
    <t>Part-time Faculty Salary Comparison - Details re: Office Hours</t>
  </si>
  <si>
    <t>MA Column /5th year or 9th semester</t>
  </si>
  <si>
    <t>MA Column, 5th year</t>
  </si>
  <si>
    <t>Comparative rank at MA Column, 5th Year</t>
  </si>
  <si>
    <t>Full-time Faculty Salary Comparison at MA Column/Step 1 and MA Column/5th Year</t>
  </si>
  <si>
    <t xml:space="preserve">Full-time Faculty Salary Comparison at highest without a PhD and highest with a PhD </t>
  </si>
  <si>
    <t>Notes re: highest column and step requirements, longevity, etc.</t>
  </si>
  <si>
    <t>A</t>
  </si>
  <si>
    <t>B</t>
  </si>
  <si>
    <t>C</t>
  </si>
  <si>
    <t>D</t>
  </si>
  <si>
    <t>Compare hourly rate excluding office hour pay. (Where office hour pay was part of the hourly rate, research was done and the assumed rate was pulled out.)</t>
  </si>
  <si>
    <t>Tab 2</t>
  </si>
  <si>
    <t>Tab 3</t>
  </si>
  <si>
    <t>Tab 6</t>
  </si>
  <si>
    <t>Tab 7</t>
  </si>
  <si>
    <t>Tab 4</t>
  </si>
  <si>
    <t>Tab 5</t>
  </si>
  <si>
    <t>Tab 8</t>
  </si>
  <si>
    <t>*Districts whose office hours had to be excluded from the hourly rate are indicated with an asterisk</t>
  </si>
  <si>
    <t>Hourly rate for preparation, class time and grading for load 15</t>
  </si>
  <si>
    <t>Office hour differential was calculated for those districts who include office hours in their hourly rate and excluded from their hourly rates found in tabs 2 &amp; 3</t>
  </si>
  <si>
    <t>Total FTES and Total General Fund Revenue 2012-13</t>
  </si>
  <si>
    <t>Source: FTES:Chancellor's Office Data Mart, GF Revenue: Chancellor's Office 311 Reports</t>
  </si>
  <si>
    <t>There are eight (8) tabs on this workbook</t>
  </si>
  <si>
    <t>Hourly rate for preparation, class time and grading for load 15, excludes office hours and professional duties</t>
  </si>
  <si>
    <t>Comparative rank of each district on the above four areas [Tabs 2 &amp; 3]</t>
  </si>
  <si>
    <t>One year - two semesters</t>
  </si>
  <si>
    <t>Separate rate $44.00 per hour</t>
  </si>
  <si>
    <t>Comparative rank at MA/Step1</t>
  </si>
  <si>
    <t>Comparative rank at MA/Step 1</t>
  </si>
  <si>
    <t>Comparative rank at MA/5th Year or 9th semester</t>
  </si>
  <si>
    <t>Comparative rank of full-time hourly rates on the above four areas [Tabs 6 &amp; 7]</t>
  </si>
  <si>
    <t>Methodology and Index</t>
  </si>
  <si>
    <t>California Federation of Teachers</t>
  </si>
  <si>
    <t>Research Department</t>
  </si>
  <si>
    <t>Contact:</t>
  </si>
  <si>
    <t>jvalentine@cft.org</t>
  </si>
  <si>
    <t>Salary comparison of part-timers in all 72 districts utilizing salary schedules in effect as of November 30, 2013</t>
  </si>
  <si>
    <t>Convert full-time salaries to hourly rate for equivalent work [Tabs 6 &amp; 7]</t>
  </si>
  <si>
    <t>Laura Watson &amp; Rick Greenspan</t>
  </si>
  <si>
    <t>Yes, if certain criteria met.  $30.00 hour effective Fall 2013.</t>
  </si>
  <si>
    <t>$13.87-$16.80</t>
  </si>
  <si>
    <t>$20.36-$27.81</t>
  </si>
  <si>
    <t>$17.17-$20.21</t>
  </si>
  <si>
    <t>$9.88-$15.99</t>
  </si>
  <si>
    <t>Survey Returned or Comments Received</t>
  </si>
  <si>
    <t>David Bashore</t>
  </si>
  <si>
    <t>David Milroy</t>
  </si>
  <si>
    <t>Eric Stayer</t>
  </si>
  <si>
    <t>Debra Stakes</t>
  </si>
  <si>
    <t>Mike Drayton</t>
  </si>
  <si>
    <t>Part-Time Faculty Salary Comparisons in California Community Colleges 2013</t>
  </si>
  <si>
    <t>For those contracts that move adjuncts up steps according to specified # of units, the assumption will be that the person carried a 9 unit/hour load each semester</t>
  </si>
  <si>
    <r>
      <t>Sources:</t>
    </r>
    <r>
      <rPr>
        <sz val="10"/>
        <color indexed="8"/>
        <rFont val="Calibri"/>
        <family val="2"/>
      </rPr>
      <t xml:space="preserve"> Returned Surveys and Salary Schedules from districts obtained from their websites and phone calls to districts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</si>
</sst>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mm/dd/yy;@"/>
  </numFmts>
  <fonts count="66">
    <font>
      <sz val="11"/>
      <color theme="1"/>
      <name val="Calibri"/>
      <family val="2"/>
    </font>
    <font>
      <sz val="11"/>
      <color indexed="8"/>
      <name val="Calibri"/>
      <family val="2"/>
    </font>
    <font>
      <b/>
      <sz val="10"/>
      <color indexed="8"/>
      <name val="Calibri"/>
      <family val="2"/>
    </font>
    <font>
      <b/>
      <sz val="11"/>
      <color indexed="8"/>
      <name val="Calibri"/>
      <family val="2"/>
    </font>
    <font>
      <sz val="10"/>
      <color indexed="8"/>
      <name val="Calibri"/>
      <family val="2"/>
    </font>
    <font>
      <b/>
      <sz val="8"/>
      <color indexed="8"/>
      <name val="Calibri"/>
      <family val="2"/>
    </font>
    <font>
      <sz val="9"/>
      <color indexed="8"/>
      <name val="Calibri"/>
      <family val="2"/>
    </font>
    <font>
      <b/>
      <i/>
      <sz val="10"/>
      <color indexed="8"/>
      <name val="Calibri"/>
      <family val="2"/>
    </font>
    <font>
      <b/>
      <i/>
      <sz val="11"/>
      <color indexed="8"/>
      <name val="Calibri"/>
      <family val="2"/>
    </font>
    <font>
      <sz val="10"/>
      <name val="Calibri"/>
      <family val="2"/>
    </font>
    <font>
      <sz val="8"/>
      <color indexed="8"/>
      <name val="Calibri"/>
      <family val="2"/>
    </font>
    <font>
      <b/>
      <sz val="12"/>
      <color indexed="8"/>
      <name val="Calibri"/>
      <family val="2"/>
    </font>
    <font>
      <b/>
      <sz val="14"/>
      <color indexed="8"/>
      <name val="Calibri"/>
      <family val="2"/>
    </font>
    <font>
      <sz val="12"/>
      <color indexed="8"/>
      <name val="Calibri"/>
      <family val="2"/>
    </font>
    <font>
      <i/>
      <sz val="10"/>
      <color indexed="8"/>
      <name val="Calibri"/>
      <family val="2"/>
    </font>
    <font>
      <u val="single"/>
      <sz val="11"/>
      <color indexed="12"/>
      <name val="Calibri"/>
      <family val="2"/>
    </font>
    <font>
      <i/>
      <sz val="11"/>
      <color indexed="8"/>
      <name val="Calibri"/>
      <family val="2"/>
    </font>
    <font>
      <u val="single"/>
      <sz val="10"/>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8"/>
      <color theme="1"/>
      <name val="Calibri"/>
      <family val="2"/>
    </font>
    <font>
      <sz val="9"/>
      <color theme="1"/>
      <name val="Calibri"/>
      <family val="2"/>
    </font>
    <font>
      <b/>
      <i/>
      <sz val="10"/>
      <color theme="1"/>
      <name val="Calibri"/>
      <family val="2"/>
    </font>
    <font>
      <sz val="8"/>
      <color theme="1"/>
      <name val="Calibri"/>
      <family val="2"/>
    </font>
    <font>
      <b/>
      <sz val="12"/>
      <color theme="1"/>
      <name val="Calibri"/>
      <family val="2"/>
    </font>
    <font>
      <sz val="12"/>
      <color theme="1"/>
      <name val="Calibri"/>
      <family val="2"/>
    </font>
    <font>
      <i/>
      <sz val="10"/>
      <color theme="1"/>
      <name val="Calibri"/>
      <family val="2"/>
    </font>
    <font>
      <b/>
      <i/>
      <sz val="11"/>
      <color theme="1"/>
      <name val="Calibri"/>
      <family val="2"/>
    </font>
    <font>
      <sz val="10"/>
      <color rgb="FF000000"/>
      <name val="Calibri"/>
      <family val="2"/>
    </font>
    <font>
      <i/>
      <sz val="11"/>
      <color theme="1"/>
      <name val="Calibri"/>
      <family val="2"/>
    </font>
    <font>
      <u val="single"/>
      <sz val="10"/>
      <color theme="1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top/>
      <bottom/>
    </border>
    <border>
      <left style="thin">
        <color indexed="63"/>
      </left>
      <right style="thin">
        <color indexed="63"/>
      </right>
      <top style="thin">
        <color indexed="63"/>
      </top>
      <bottom style="thin">
        <color indexed="63"/>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3">
    <xf numFmtId="0" fontId="0" fillId="0" borderId="0" xfId="0" applyFont="1" applyAlignment="1">
      <alignment/>
    </xf>
    <xf numFmtId="0" fontId="52" fillId="0" borderId="0" xfId="0" applyFont="1" applyBorder="1" applyAlignment="1">
      <alignment/>
    </xf>
    <xf numFmtId="0" fontId="50" fillId="0" borderId="0" xfId="0" applyFont="1" applyBorder="1" applyAlignment="1">
      <alignment/>
    </xf>
    <xf numFmtId="0" fontId="52" fillId="0" borderId="0" xfId="0" applyFont="1" applyBorder="1" applyAlignment="1">
      <alignment horizontal="center"/>
    </xf>
    <xf numFmtId="0" fontId="52" fillId="0" borderId="10" xfId="0" applyFont="1" applyBorder="1" applyAlignment="1">
      <alignment vertical="center"/>
    </xf>
    <xf numFmtId="0" fontId="52" fillId="0" borderId="10" xfId="0" applyFont="1" applyBorder="1" applyAlignment="1">
      <alignment horizontal="center" vertical="center" wrapText="1"/>
    </xf>
    <xf numFmtId="0" fontId="53" fillId="0" borderId="0" xfId="0" applyFont="1" applyFill="1" applyBorder="1" applyAlignment="1">
      <alignment/>
    </xf>
    <xf numFmtId="0" fontId="53" fillId="0" borderId="10" xfId="0" applyFont="1" applyFill="1" applyBorder="1" applyAlignment="1">
      <alignment horizontal="center"/>
    </xf>
    <xf numFmtId="165" fontId="53" fillId="0" borderId="0" xfId="44" applyNumberFormat="1" applyFont="1" applyFill="1" applyBorder="1" applyAlignment="1">
      <alignment/>
    </xf>
    <xf numFmtId="0" fontId="53" fillId="0" borderId="0" xfId="0" applyFont="1" applyFill="1" applyBorder="1" applyAlignment="1">
      <alignment horizontal="center"/>
    </xf>
    <xf numFmtId="165" fontId="52" fillId="0" borderId="0" xfId="44" applyNumberFormat="1" applyFont="1" applyFill="1" applyBorder="1" applyAlignment="1">
      <alignment/>
    </xf>
    <xf numFmtId="164" fontId="52" fillId="0" borderId="0" xfId="42" applyNumberFormat="1" applyFont="1" applyFill="1" applyBorder="1" applyAlignment="1">
      <alignment horizontal="center"/>
    </xf>
    <xf numFmtId="0" fontId="50" fillId="0" borderId="0" xfId="0" applyFont="1" applyFill="1" applyBorder="1" applyAlignment="1">
      <alignment/>
    </xf>
    <xf numFmtId="0" fontId="52" fillId="0" borderId="0" xfId="0" applyFont="1" applyFill="1" applyBorder="1" applyAlignment="1">
      <alignment/>
    </xf>
    <xf numFmtId="164" fontId="52" fillId="0" borderId="0" xfId="42" applyNumberFormat="1" applyFont="1" applyFill="1" applyBorder="1" applyAlignment="1">
      <alignment/>
    </xf>
    <xf numFmtId="0" fontId="0" fillId="0" borderId="0" xfId="0" applyAlignment="1">
      <alignment wrapText="1"/>
    </xf>
    <xf numFmtId="0" fontId="54" fillId="0" borderId="0" xfId="0" applyFont="1" applyBorder="1" applyAlignment="1">
      <alignment horizontal="center"/>
    </xf>
    <xf numFmtId="0" fontId="52" fillId="0" borderId="10" xfId="0" applyNumberFormat="1" applyFont="1" applyBorder="1" applyAlignment="1">
      <alignment horizontal="center" vertical="top" wrapText="1"/>
    </xf>
    <xf numFmtId="0" fontId="54" fillId="0" borderId="10"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xf>
    <xf numFmtId="44" fontId="53" fillId="0" borderId="10" xfId="0" applyNumberFormat="1" applyFont="1" applyFill="1" applyBorder="1" applyAlignment="1">
      <alignment horizontal="center"/>
    </xf>
    <xf numFmtId="0" fontId="55" fillId="0" borderId="0" xfId="0" applyFont="1" applyFill="1" applyBorder="1" applyAlignment="1">
      <alignment/>
    </xf>
    <xf numFmtId="0" fontId="56" fillId="0" borderId="10" xfId="0" applyFont="1" applyFill="1" applyBorder="1" applyAlignment="1">
      <alignment vertical="center"/>
    </xf>
    <xf numFmtId="165" fontId="56" fillId="0" borderId="10" xfId="44"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3" fontId="9" fillId="0" borderId="10" xfId="0" applyNumberFormat="1" applyFont="1" applyFill="1" applyBorder="1" applyAlignment="1">
      <alignment vertical="center"/>
    </xf>
    <xf numFmtId="37" fontId="53" fillId="0" borderId="10" xfId="42" applyNumberFormat="1" applyFont="1" applyFill="1" applyBorder="1" applyAlignment="1">
      <alignment horizontal="center"/>
    </xf>
    <xf numFmtId="0" fontId="4" fillId="0" borderId="10" xfId="0" applyFont="1" applyFill="1" applyBorder="1" applyAlignment="1" applyProtection="1">
      <alignment horizontal="center"/>
      <protection locked="0"/>
    </xf>
    <xf numFmtId="0" fontId="53" fillId="0" borderId="10" xfId="0" applyFont="1" applyFill="1" applyBorder="1" applyAlignment="1">
      <alignment/>
    </xf>
    <xf numFmtId="164" fontId="53" fillId="0" borderId="10" xfId="42" applyNumberFormat="1"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xf>
    <xf numFmtId="164" fontId="53" fillId="0" borderId="10" xfId="42" applyNumberFormat="1" applyFont="1" applyFill="1" applyBorder="1" applyAlignment="1">
      <alignment/>
    </xf>
    <xf numFmtId="44" fontId="0" fillId="0" borderId="10" xfId="0" applyNumberFormat="1" applyFont="1" applyFill="1" applyBorder="1" applyAlignment="1">
      <alignment/>
    </xf>
    <xf numFmtId="164" fontId="56" fillId="0" borderId="10" xfId="42" applyNumberFormat="1" applyFont="1" applyFill="1" applyBorder="1" applyAlignment="1">
      <alignment horizontal="center" vertical="center" wrapText="1"/>
    </xf>
    <xf numFmtId="0" fontId="57" fillId="0" borderId="10" xfId="0" applyFon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vertical="center" wrapText="1"/>
    </xf>
    <xf numFmtId="49" fontId="0" fillId="0" borderId="10" xfId="0" applyNumberFormat="1" applyFont="1" applyBorder="1" applyAlignment="1">
      <alignment horizontal="center" vertical="center" wrapText="1"/>
    </xf>
    <xf numFmtId="0" fontId="57"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3" fontId="9" fillId="0" borderId="10" xfId="0" applyNumberFormat="1" applyFont="1" applyFill="1" applyBorder="1" applyAlignment="1">
      <alignment vertical="center" wrapText="1"/>
    </xf>
    <xf numFmtId="0" fontId="56" fillId="0" borderId="10" xfId="0" applyFont="1" applyFill="1" applyBorder="1" applyAlignment="1">
      <alignment horizontal="left" vertical="center"/>
    </xf>
    <xf numFmtId="0" fontId="0" fillId="0" borderId="11" xfId="0" applyFont="1" applyBorder="1" applyAlignment="1">
      <alignment horizontal="center" vertical="center"/>
    </xf>
    <xf numFmtId="3" fontId="9" fillId="0" borderId="10" xfId="0" applyNumberFormat="1" applyFont="1" applyFill="1" applyBorder="1" applyAlignment="1">
      <alignment/>
    </xf>
    <xf numFmtId="0" fontId="0" fillId="0" borderId="11" xfId="0" applyBorder="1" applyAlignment="1">
      <alignment horizontal="center" vertical="center"/>
    </xf>
    <xf numFmtId="0" fontId="0" fillId="0" borderId="10" xfId="0" applyBorder="1" applyAlignment="1">
      <alignment wrapText="1"/>
    </xf>
    <xf numFmtId="49" fontId="0" fillId="0" borderId="10" xfId="0" applyNumberFormat="1" applyBorder="1" applyAlignment="1">
      <alignment vertical="center" wrapText="1"/>
    </xf>
    <xf numFmtId="8" fontId="0" fillId="0" borderId="11"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49" fontId="0" fillId="0" borderId="10" xfId="0" applyNumberFormat="1" applyBorder="1" applyAlignment="1">
      <alignment horizontal="center" vertical="center"/>
    </xf>
    <xf numFmtId="49" fontId="0" fillId="0" borderId="10" xfId="0" applyNumberFormat="1" applyBorder="1" applyAlignment="1">
      <alignment horizontal="center" vertical="center" wrapText="1"/>
    </xf>
    <xf numFmtId="167"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7" fontId="0" fillId="0" borderId="10" xfId="0" applyNumberFormat="1" applyFont="1" applyBorder="1" applyAlignment="1">
      <alignment horizontal="center" vertical="center" wrapText="1"/>
    </xf>
    <xf numFmtId="0" fontId="57" fillId="0" borderId="10" xfId="0" applyFont="1" applyBorder="1" applyAlignment="1">
      <alignment vertical="center"/>
    </xf>
    <xf numFmtId="0" fontId="54" fillId="0" borderId="0" xfId="0" applyFont="1" applyBorder="1" applyAlignment="1">
      <alignment vertical="center"/>
    </xf>
    <xf numFmtId="0" fontId="57" fillId="0" borderId="10" xfId="0" applyFont="1" applyBorder="1" applyAlignment="1">
      <alignment vertical="center" wrapText="1"/>
    </xf>
    <xf numFmtId="0" fontId="58" fillId="0" borderId="10" xfId="0" applyFont="1" applyBorder="1" applyAlignment="1">
      <alignment horizontal="center" vertical="center"/>
    </xf>
    <xf numFmtId="165" fontId="59" fillId="0" borderId="0" xfId="44" applyNumberFormat="1" applyFont="1" applyFill="1" applyBorder="1" applyAlignment="1">
      <alignment/>
    </xf>
    <xf numFmtId="0" fontId="58" fillId="0" borderId="0" xfId="0" applyFont="1" applyFill="1" applyBorder="1" applyAlignment="1">
      <alignment/>
    </xf>
    <xf numFmtId="0" fontId="60" fillId="0" borderId="0" xfId="0" applyFont="1" applyFill="1" applyBorder="1" applyAlignment="1">
      <alignment/>
    </xf>
    <xf numFmtId="165" fontId="53" fillId="0" borderId="0" xfId="44" applyNumberFormat="1" applyFont="1" applyFill="1" applyBorder="1" applyAlignment="1">
      <alignment horizontal="center"/>
    </xf>
    <xf numFmtId="166" fontId="53" fillId="0" borderId="10" xfId="44" applyNumberFormat="1" applyFont="1" applyBorder="1" applyAlignment="1">
      <alignment horizontal="center" vertical="top"/>
    </xf>
    <xf numFmtId="166" fontId="53" fillId="0" borderId="10" xfId="44" applyNumberFormat="1" applyFont="1" applyBorder="1" applyAlignment="1">
      <alignment horizontal="center"/>
    </xf>
    <xf numFmtId="165" fontId="53" fillId="0" borderId="10" xfId="44" applyNumberFormat="1" applyFont="1" applyFill="1" applyBorder="1" applyAlignment="1">
      <alignment horizontal="center"/>
    </xf>
    <xf numFmtId="44" fontId="53" fillId="0" borderId="10" xfId="44" applyNumberFormat="1" applyFont="1" applyFill="1" applyBorder="1" applyAlignment="1">
      <alignment horizontal="center"/>
    </xf>
    <xf numFmtId="165" fontId="52" fillId="0" borderId="0" xfId="44" applyNumberFormat="1" applyFont="1" applyFill="1" applyBorder="1" applyAlignment="1">
      <alignment horizontal="center"/>
    </xf>
    <xf numFmtId="44" fontId="53" fillId="0" borderId="10" xfId="44" applyFont="1" applyBorder="1" applyAlignment="1">
      <alignment horizontal="center"/>
    </xf>
    <xf numFmtId="44" fontId="53" fillId="0" borderId="10" xfId="42" applyNumberFormat="1" applyFont="1" applyFill="1" applyBorder="1" applyAlignment="1">
      <alignment horizontal="center"/>
    </xf>
    <xf numFmtId="7" fontId="53" fillId="0" borderId="10" xfId="44" applyNumberFormat="1" applyFont="1" applyBorder="1" applyAlignment="1">
      <alignment horizontal="center" vertical="top"/>
    </xf>
    <xf numFmtId="4" fontId="53" fillId="0" borderId="10" xfId="44" applyNumberFormat="1" applyFont="1" applyBorder="1" applyAlignment="1">
      <alignment horizontal="center" vertical="top"/>
    </xf>
    <xf numFmtId="4" fontId="53" fillId="0" borderId="10" xfId="44" applyNumberFormat="1" applyFont="1" applyBorder="1" applyAlignment="1">
      <alignment horizontal="center"/>
    </xf>
    <xf numFmtId="4" fontId="53" fillId="0" borderId="10" xfId="44" applyNumberFormat="1" applyFont="1" applyFill="1" applyBorder="1" applyAlignment="1">
      <alignment horizontal="center"/>
    </xf>
    <xf numFmtId="7" fontId="53" fillId="0" borderId="10" xfId="0" applyNumberFormat="1" applyFont="1" applyFill="1" applyBorder="1" applyAlignment="1">
      <alignment horizontal="center"/>
    </xf>
    <xf numFmtId="7" fontId="53" fillId="0" borderId="10" xfId="44" applyNumberFormat="1" applyFont="1" applyFill="1" applyBorder="1" applyAlignment="1">
      <alignment horizontal="center"/>
    </xf>
    <xf numFmtId="166" fontId="53" fillId="0" borderId="10" xfId="44" applyNumberFormat="1" applyFont="1" applyFill="1" applyBorder="1" applyAlignment="1">
      <alignment horizontal="center"/>
    </xf>
    <xf numFmtId="7" fontId="53" fillId="0" borderId="10" xfId="44" applyNumberFormat="1" applyFont="1" applyBorder="1" applyAlignment="1">
      <alignment horizontal="center"/>
    </xf>
    <xf numFmtId="7" fontId="53" fillId="0" borderId="10" xfId="44" applyNumberFormat="1" applyFont="1" applyFill="1" applyBorder="1" applyAlignment="1">
      <alignment horizontal="center" vertical="top"/>
    </xf>
    <xf numFmtId="7" fontId="53" fillId="0" borderId="10" xfId="42" applyNumberFormat="1" applyFont="1" applyFill="1" applyBorder="1" applyAlignment="1">
      <alignment horizontal="center"/>
    </xf>
    <xf numFmtId="0" fontId="61" fillId="0" borderId="11" xfId="0" applyFont="1" applyBorder="1" applyAlignment="1">
      <alignment horizontal="center" vertical="center" wrapText="1"/>
    </xf>
    <xf numFmtId="0" fontId="56" fillId="0" borderId="10" xfId="0" applyNumberFormat="1" applyFont="1" applyBorder="1" applyAlignment="1">
      <alignment horizontal="center" vertical="center" wrapText="1"/>
    </xf>
    <xf numFmtId="166" fontId="53" fillId="0" borderId="10" xfId="0" applyNumberFormat="1" applyFont="1" applyFill="1" applyBorder="1" applyAlignment="1">
      <alignment horizontal="center"/>
    </xf>
    <xf numFmtId="0" fontId="52" fillId="0" borderId="12" xfId="0" applyFont="1" applyBorder="1" applyAlignment="1">
      <alignment/>
    </xf>
    <xf numFmtId="0" fontId="52" fillId="0" borderId="13" xfId="0" applyFont="1" applyBorder="1" applyAlignment="1">
      <alignment/>
    </xf>
    <xf numFmtId="0" fontId="53" fillId="0" borderId="10" xfId="0" applyFont="1" applyBorder="1" applyAlignment="1">
      <alignment/>
    </xf>
    <xf numFmtId="4" fontId="9" fillId="0" borderId="14" xfId="0" applyNumberFormat="1" applyFont="1" applyFill="1" applyBorder="1" applyAlignment="1" applyProtection="1">
      <alignment horizontal="right" vertical="center"/>
      <protection/>
    </xf>
    <xf numFmtId="0" fontId="9" fillId="0" borderId="10" xfId="0" applyFont="1" applyFill="1" applyBorder="1" applyAlignment="1">
      <alignment horizontal="center"/>
    </xf>
    <xf numFmtId="165" fontId="62" fillId="0" borderId="0" xfId="44" applyNumberFormat="1" applyFont="1" applyAlignment="1">
      <alignment/>
    </xf>
    <xf numFmtId="44" fontId="9" fillId="0" borderId="10" xfId="44" applyNumberFormat="1" applyFont="1" applyFill="1" applyBorder="1" applyAlignment="1">
      <alignment horizontal="center"/>
    </xf>
    <xf numFmtId="0" fontId="53" fillId="0" borderId="0" xfId="0" applyFont="1" applyBorder="1" applyAlignment="1">
      <alignment/>
    </xf>
    <xf numFmtId="165" fontId="53" fillId="0" borderId="10" xfId="44" applyNumberFormat="1" applyFont="1" applyBorder="1" applyAlignment="1">
      <alignment/>
    </xf>
    <xf numFmtId="3" fontId="53" fillId="0" borderId="10" xfId="0" applyNumberFormat="1" applyFont="1" applyBorder="1" applyAlignment="1">
      <alignment/>
    </xf>
    <xf numFmtId="0" fontId="53" fillId="0" borderId="10" xfId="0" applyFont="1" applyBorder="1" applyAlignment="1">
      <alignment horizontal="center"/>
    </xf>
    <xf numFmtId="44" fontId="53" fillId="0" borderId="10" xfId="0" applyNumberFormat="1" applyFont="1" applyBorder="1" applyAlignment="1">
      <alignment horizontal="center"/>
    </xf>
    <xf numFmtId="0" fontId="53" fillId="0" borderId="0" xfId="0" applyFont="1" applyBorder="1" applyAlignment="1">
      <alignment horizontal="center"/>
    </xf>
    <xf numFmtId="0" fontId="52" fillId="0" borderId="15" xfId="0" applyFont="1" applyBorder="1" applyAlignment="1">
      <alignment horizontal="center" vertical="center" wrapText="1"/>
    </xf>
    <xf numFmtId="0" fontId="63" fillId="0" borderId="0" xfId="0" applyFont="1" applyAlignment="1">
      <alignment horizontal="left"/>
    </xf>
    <xf numFmtId="0" fontId="52" fillId="0" borderId="0" xfId="0" applyFont="1" applyAlignment="1">
      <alignment/>
    </xf>
    <xf numFmtId="0" fontId="53" fillId="0" borderId="0" xfId="0" applyFont="1" applyAlignment="1">
      <alignment/>
    </xf>
    <xf numFmtId="0" fontId="53" fillId="0" borderId="0" xfId="0" applyFont="1" applyAlignment="1">
      <alignment horizontal="center"/>
    </xf>
    <xf numFmtId="0" fontId="64" fillId="0" borderId="0" xfId="53" applyFont="1" applyAlignment="1" applyProtection="1">
      <alignment horizontal="center"/>
      <protection/>
    </xf>
    <xf numFmtId="0" fontId="64" fillId="0" borderId="0" xfId="53" applyFont="1" applyAlignment="1" applyProtection="1">
      <alignment horizontal="right"/>
      <protection/>
    </xf>
    <xf numFmtId="0" fontId="53" fillId="0" borderId="0" xfId="0" applyFont="1" applyAlignment="1">
      <alignment horizontal="center" vertical="top"/>
    </xf>
    <xf numFmtId="0" fontId="44" fillId="0" borderId="0" xfId="53" applyAlignment="1" applyProtection="1">
      <alignment/>
      <protection/>
    </xf>
    <xf numFmtId="0" fontId="44" fillId="0" borderId="0" xfId="53" applyAlignment="1" applyProtection="1">
      <alignment horizontal="center"/>
      <protection/>
    </xf>
    <xf numFmtId="0" fontId="63" fillId="0" borderId="0" xfId="0" applyFont="1" applyAlignment="1">
      <alignment/>
    </xf>
    <xf numFmtId="14" fontId="0" fillId="0" borderId="0" xfId="0" applyNumberFormat="1" applyAlignment="1">
      <alignment/>
    </xf>
    <xf numFmtId="14" fontId="57" fillId="0" borderId="10" xfId="0" applyNumberFormat="1" applyFont="1" applyBorder="1" applyAlignment="1">
      <alignment vertical="center" wrapText="1"/>
    </xf>
    <xf numFmtId="0" fontId="58" fillId="0" borderId="0" xfId="0" applyFont="1" applyFill="1" applyBorder="1" applyAlignment="1">
      <alignment/>
    </xf>
    <xf numFmtId="0" fontId="60" fillId="0" borderId="0" xfId="0" applyFont="1" applyFill="1" applyBorder="1" applyAlignment="1">
      <alignment/>
    </xf>
    <xf numFmtId="0" fontId="52" fillId="0" borderId="0" xfId="0" applyFont="1" applyAlignment="1">
      <alignment wrapText="1"/>
    </xf>
    <xf numFmtId="0" fontId="53" fillId="0" borderId="0" xfId="0" applyFont="1" applyAlignment="1">
      <alignment wrapText="1"/>
    </xf>
    <xf numFmtId="0" fontId="65" fillId="0" borderId="0" xfId="0" applyFont="1" applyAlignment="1">
      <alignment horizontal="center"/>
    </xf>
    <xf numFmtId="0" fontId="53" fillId="0" borderId="0" xfId="0" applyFont="1" applyAlignment="1">
      <alignment horizontal="left" wrapText="1"/>
    </xf>
    <xf numFmtId="0" fontId="60" fillId="0" borderId="0" xfId="0" applyFont="1" applyFill="1" applyBorder="1" applyAlignment="1">
      <alignment horizontal="center"/>
    </xf>
    <xf numFmtId="0" fontId="58" fillId="0" borderId="0" xfId="0" applyFont="1" applyFill="1" applyBorder="1" applyAlignment="1">
      <alignment horizontal="center"/>
    </xf>
    <xf numFmtId="0" fontId="60" fillId="0" borderId="12" xfId="0" applyFont="1" applyFill="1" applyBorder="1" applyAlignment="1">
      <alignment horizontal="center"/>
    </xf>
    <xf numFmtId="0" fontId="0" fillId="0" borderId="12" xfId="0" applyFill="1" applyBorder="1" applyAlignment="1">
      <alignment horizontal="center" wrapText="1"/>
    </xf>
    <xf numFmtId="0" fontId="52"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12</xdr:row>
      <xdr:rowOff>95250</xdr:rowOff>
    </xdr:from>
    <xdr:ext cx="190500" cy="266700"/>
    <xdr:sp fLocksText="0">
      <xdr:nvSpPr>
        <xdr:cNvPr id="1" name="TextBox 3"/>
        <xdr:cNvSpPr txBox="1">
          <a:spLocks noChangeArrowheads="1"/>
        </xdr:cNvSpPr>
      </xdr:nvSpPr>
      <xdr:spPr>
        <a:xfrm>
          <a:off x="3076575" y="24003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11</xdr:row>
      <xdr:rowOff>95250</xdr:rowOff>
    </xdr:from>
    <xdr:ext cx="190500" cy="266700"/>
    <xdr:sp fLocksText="0">
      <xdr:nvSpPr>
        <xdr:cNvPr id="1" name="TextBox 1"/>
        <xdr:cNvSpPr txBox="1">
          <a:spLocks noChangeArrowheads="1"/>
        </xdr:cNvSpPr>
      </xdr:nvSpPr>
      <xdr:spPr>
        <a:xfrm>
          <a:off x="3019425" y="20764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valentine@cft.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43"/>
  <sheetViews>
    <sheetView showGridLines="0" zoomScalePageLayoutView="0" workbookViewId="0" topLeftCell="A1">
      <selection activeCell="H10" sqref="H10"/>
    </sheetView>
  </sheetViews>
  <sheetFormatPr defaultColWidth="9.140625" defaultRowHeight="15"/>
  <cols>
    <col min="1" max="1" width="2.421875" style="0" customWidth="1"/>
    <col min="2" max="2" width="3.421875" style="0" customWidth="1"/>
    <col min="7" max="7" width="11.140625" style="0" customWidth="1"/>
    <col min="8" max="8" width="11.421875" style="0" customWidth="1"/>
  </cols>
  <sheetData>
    <row r="1" spans="1:12" ht="18.75">
      <c r="A1" s="116" t="s">
        <v>559</v>
      </c>
      <c r="B1" s="116"/>
      <c r="C1" s="116"/>
      <c r="D1" s="116"/>
      <c r="E1" s="116"/>
      <c r="F1" s="116"/>
      <c r="G1" s="116"/>
      <c r="H1" s="116"/>
      <c r="I1" s="116"/>
      <c r="J1" s="116"/>
      <c r="K1" s="116"/>
      <c r="L1" s="116"/>
    </row>
    <row r="2" spans="1:12" ht="18.75">
      <c r="A2" s="116" t="s">
        <v>540</v>
      </c>
      <c r="B2" s="116"/>
      <c r="C2" s="116"/>
      <c r="D2" s="116"/>
      <c r="E2" s="116"/>
      <c r="F2" s="116"/>
      <c r="G2" s="116"/>
      <c r="H2" s="116"/>
      <c r="I2" s="116"/>
      <c r="J2" s="116"/>
      <c r="K2" s="116"/>
      <c r="L2" s="116"/>
    </row>
    <row r="3" ht="15">
      <c r="A3" s="100" t="s">
        <v>531</v>
      </c>
    </row>
    <row r="4" ht="15">
      <c r="A4" s="100"/>
    </row>
    <row r="5" s="102" customFormat="1" ht="12.75">
      <c r="A5" s="101" t="s">
        <v>485</v>
      </c>
    </row>
    <row r="6" spans="1:2" s="102" customFormat="1" ht="12.75">
      <c r="A6" s="103">
        <v>1</v>
      </c>
      <c r="B6" s="102" t="s">
        <v>545</v>
      </c>
    </row>
    <row r="7" spans="1:2" s="102" customFormat="1" ht="12.75">
      <c r="A7" s="103">
        <v>2</v>
      </c>
      <c r="B7" s="102" t="s">
        <v>486</v>
      </c>
    </row>
    <row r="8" spans="1:12" s="102" customFormat="1" ht="26.25" customHeight="1">
      <c r="A8" s="106">
        <v>3</v>
      </c>
      <c r="B8" s="115" t="s">
        <v>518</v>
      </c>
      <c r="C8" s="115"/>
      <c r="D8" s="115"/>
      <c r="E8" s="115"/>
      <c r="F8" s="115"/>
      <c r="G8" s="115"/>
      <c r="H8" s="115"/>
      <c r="I8" s="115"/>
      <c r="J8" s="115"/>
      <c r="K8" s="115"/>
      <c r="L8" s="115"/>
    </row>
    <row r="9" spans="1:8" s="102" customFormat="1" ht="12.75">
      <c r="A9" s="103">
        <v>4</v>
      </c>
      <c r="B9" s="102" t="s">
        <v>487</v>
      </c>
      <c r="H9" s="103"/>
    </row>
    <row r="10" spans="1:8" s="102" customFormat="1" ht="12.75">
      <c r="A10" s="103"/>
      <c r="B10" s="103" t="s">
        <v>514</v>
      </c>
      <c r="C10" s="102" t="s">
        <v>492</v>
      </c>
      <c r="H10" s="104" t="s">
        <v>519</v>
      </c>
    </row>
    <row r="11" spans="1:8" s="102" customFormat="1" ht="12.75">
      <c r="A11" s="103"/>
      <c r="B11" s="103" t="s">
        <v>515</v>
      </c>
      <c r="C11" s="102" t="s">
        <v>493</v>
      </c>
      <c r="H11" s="104" t="s">
        <v>519</v>
      </c>
    </row>
    <row r="12" spans="1:8" s="102" customFormat="1" ht="12.75">
      <c r="A12" s="103"/>
      <c r="B12" s="103" t="s">
        <v>516</v>
      </c>
      <c r="C12" s="102" t="s">
        <v>494</v>
      </c>
      <c r="H12" s="104" t="s">
        <v>520</v>
      </c>
    </row>
    <row r="13" spans="1:8" s="102" customFormat="1" ht="12.75">
      <c r="A13" s="103"/>
      <c r="B13" s="103" t="s">
        <v>517</v>
      </c>
      <c r="C13" s="102" t="s">
        <v>495</v>
      </c>
      <c r="H13" s="104" t="s">
        <v>520</v>
      </c>
    </row>
    <row r="14" spans="1:10" s="102" customFormat="1" ht="15">
      <c r="A14" s="103">
        <v>5</v>
      </c>
      <c r="B14" s="102" t="s">
        <v>533</v>
      </c>
      <c r="H14" s="105"/>
      <c r="I14" s="108" t="s">
        <v>519</v>
      </c>
      <c r="J14" s="108" t="s">
        <v>520</v>
      </c>
    </row>
    <row r="15" spans="1:10" s="102" customFormat="1" ht="12.75">
      <c r="A15" s="103">
        <v>6</v>
      </c>
      <c r="B15" s="102" t="s">
        <v>546</v>
      </c>
      <c r="I15" s="104" t="s">
        <v>521</v>
      </c>
      <c r="J15" s="104" t="s">
        <v>522</v>
      </c>
    </row>
    <row r="16" spans="1:10" s="102" customFormat="1" ht="12.75">
      <c r="A16" s="103">
        <v>7</v>
      </c>
      <c r="B16" s="102" t="s">
        <v>539</v>
      </c>
      <c r="I16" s="104" t="s">
        <v>521</v>
      </c>
      <c r="J16" s="104" t="s">
        <v>522</v>
      </c>
    </row>
    <row r="18" s="102" customFormat="1" ht="12.75">
      <c r="A18" s="101" t="s">
        <v>475</v>
      </c>
    </row>
    <row r="19" s="102" customFormat="1" ht="12.75">
      <c r="A19" s="102" t="s">
        <v>476</v>
      </c>
    </row>
    <row r="20" s="102" customFormat="1" ht="12.75">
      <c r="A20" s="102" t="s">
        <v>477</v>
      </c>
    </row>
    <row r="21" s="102" customFormat="1" ht="12.75">
      <c r="A21" s="102" t="s">
        <v>478</v>
      </c>
    </row>
    <row r="22" spans="1:12" s="102" customFormat="1" ht="24.75" customHeight="1">
      <c r="A22" s="115" t="s">
        <v>560</v>
      </c>
      <c r="B22" s="115"/>
      <c r="C22" s="115"/>
      <c r="D22" s="115"/>
      <c r="E22" s="115"/>
      <c r="F22" s="115"/>
      <c r="G22" s="115"/>
      <c r="H22" s="115"/>
      <c r="I22" s="115"/>
      <c r="J22" s="115"/>
      <c r="K22" s="115"/>
      <c r="L22" s="115"/>
    </row>
    <row r="23" s="102" customFormat="1" ht="12.75">
      <c r="A23" s="102" t="s">
        <v>479</v>
      </c>
    </row>
    <row r="24" spans="1:10" s="102" customFormat="1" ht="29.25" customHeight="1">
      <c r="A24" s="117" t="s">
        <v>480</v>
      </c>
      <c r="B24" s="117"/>
      <c r="C24" s="117"/>
      <c r="D24" s="117"/>
      <c r="E24" s="117"/>
      <c r="F24" s="117"/>
      <c r="G24" s="117"/>
      <c r="H24" s="117"/>
      <c r="I24" s="117"/>
      <c r="J24" s="117"/>
    </row>
    <row r="25" spans="1:12" s="102" customFormat="1" ht="27" customHeight="1">
      <c r="A25" s="115" t="s">
        <v>481</v>
      </c>
      <c r="B25" s="115"/>
      <c r="C25" s="115"/>
      <c r="D25" s="115"/>
      <c r="E25" s="115"/>
      <c r="F25" s="115"/>
      <c r="G25" s="115"/>
      <c r="H25" s="115"/>
      <c r="I25" s="115"/>
      <c r="J25" s="115"/>
      <c r="K25" s="115"/>
      <c r="L25" s="115"/>
    </row>
    <row r="26" s="102" customFormat="1" ht="12.75">
      <c r="A26" s="102" t="s">
        <v>482</v>
      </c>
    </row>
    <row r="27" s="102" customFormat="1" ht="12.75">
      <c r="A27" s="102" t="s">
        <v>483</v>
      </c>
    </row>
    <row r="28" s="102" customFormat="1" ht="12.75">
      <c r="A28" s="102" t="s">
        <v>484</v>
      </c>
    </row>
    <row r="30" spans="1:12" s="102" customFormat="1" ht="12.75">
      <c r="A30" s="114" t="s">
        <v>561</v>
      </c>
      <c r="B30" s="114"/>
      <c r="C30" s="114"/>
      <c r="D30" s="114"/>
      <c r="E30" s="114"/>
      <c r="F30" s="114"/>
      <c r="G30" s="114"/>
      <c r="H30" s="114"/>
      <c r="I30" s="114"/>
      <c r="J30" s="114"/>
      <c r="K30" s="114"/>
      <c r="L30" s="114"/>
    </row>
    <row r="31" s="102" customFormat="1" ht="12.75"/>
    <row r="32" s="102" customFormat="1" ht="12.75">
      <c r="A32" s="101" t="s">
        <v>488</v>
      </c>
    </row>
    <row r="33" spans="1:8" s="102" customFormat="1" ht="12.75">
      <c r="A33" s="102" t="s">
        <v>496</v>
      </c>
      <c r="H33" s="104" t="s">
        <v>523</v>
      </c>
    </row>
    <row r="34" s="102" customFormat="1" ht="12.75">
      <c r="A34" s="102" t="s">
        <v>497</v>
      </c>
    </row>
    <row r="35" spans="1:10" s="102" customFormat="1" ht="12.75">
      <c r="A35" s="102" t="s">
        <v>498</v>
      </c>
      <c r="J35" s="104" t="s">
        <v>524</v>
      </c>
    </row>
    <row r="36" spans="1:8" s="102" customFormat="1" ht="15">
      <c r="A36" s="102" t="s">
        <v>499</v>
      </c>
      <c r="H36" s="108" t="s">
        <v>525</v>
      </c>
    </row>
    <row r="37" s="102" customFormat="1" ht="8.25" customHeight="1"/>
    <row r="38" s="102" customFormat="1" ht="12.75">
      <c r="A38" s="101" t="s">
        <v>489</v>
      </c>
    </row>
    <row r="39" s="102" customFormat="1" ht="12.75">
      <c r="A39" s="102" t="s">
        <v>490</v>
      </c>
    </row>
    <row r="40" s="102" customFormat="1" ht="12.75">
      <c r="A40" s="102" t="s">
        <v>491</v>
      </c>
    </row>
    <row r="42" ht="15">
      <c r="A42" s="100" t="s">
        <v>541</v>
      </c>
    </row>
    <row r="43" spans="1:12" ht="15">
      <c r="A43" s="109" t="s">
        <v>542</v>
      </c>
      <c r="F43" s="109" t="s">
        <v>543</v>
      </c>
      <c r="G43" s="107" t="s">
        <v>544</v>
      </c>
      <c r="L43" s="110">
        <v>41648</v>
      </c>
    </row>
    <row r="53" s="102" customFormat="1" ht="12.75"/>
  </sheetData>
  <sheetProtection/>
  <mergeCells count="7">
    <mergeCell ref="A30:L30"/>
    <mergeCell ref="B8:L8"/>
    <mergeCell ref="A1:L1"/>
    <mergeCell ref="A2:L2"/>
    <mergeCell ref="A24:J24"/>
    <mergeCell ref="A22:L22"/>
    <mergeCell ref="A25:L25"/>
  </mergeCells>
  <hyperlinks>
    <hyperlink ref="H10" location="'2. PT MA Step 1 &amp; 5th Yr'!A1" display="Tab 2"/>
    <hyperlink ref="H11" location="'2. PT MA Step 1 &amp; 5th Yr'!A1" display="Tab 2"/>
    <hyperlink ref="H12" location="'3. PT Highest wo &amp; w PhD'!A1" display="Tab 3"/>
    <hyperlink ref="H13" location="'3. PT Highest wo &amp; w PhD'!A1" display="Tab 3"/>
    <hyperlink ref="I15" location="'6. FT MA Step 1 &amp; 5th Yr'!A1" display="Tab 6"/>
    <hyperlink ref="J15" location="'7 FT highest wo &amp; w PhD'!A1" display="Tab 7"/>
    <hyperlink ref="H33" location="'4. PT Steps Col Max Date'!A1" display="Tab 4"/>
    <hyperlink ref="J35" location="'5. PT Office Hour Data'!A1" display="Tab 5"/>
    <hyperlink ref="H36" location="'8 2012-13 FTES'!A1" display="Tab 8"/>
    <hyperlink ref="I14" location="'2. PT MA Step 1 &amp; 5th Yr'!A1" display="Tab 2"/>
    <hyperlink ref="J14" location="'3. PT Highest wo &amp; w PhD'!A1" display="Tab 3"/>
    <hyperlink ref="I16" location="'6. FT MA Step 1 &amp; 5th Yr'!A1" display="Tab 6"/>
    <hyperlink ref="J16" location="'7 FT highest wo &amp; w PhD'!A1" display="Tab 7"/>
    <hyperlink ref="G43" r:id="rId1" display="jvalentine@cft.org"/>
  </hyperlinks>
  <printOptions/>
  <pageMargins left="0.41" right="0.25" top="0.52" bottom="0.69" header="0.3" footer="0.3"/>
  <pageSetup horizontalDpi="600" verticalDpi="600" orientation="portrait" r:id="rId2"/>
  <headerFooter>
    <oddFooter>&amp;R
</oddFooter>
  </headerFooter>
</worksheet>
</file>

<file path=xl/worksheets/sheet2.xml><?xml version="1.0" encoding="utf-8"?>
<worksheet xmlns="http://schemas.openxmlformats.org/spreadsheetml/2006/main" xmlns:r="http://schemas.openxmlformats.org/officeDocument/2006/relationships">
  <dimension ref="A1:E83"/>
  <sheetViews>
    <sheetView tabSelected="1" zoomScalePageLayoutView="0" workbookViewId="0" topLeftCell="A1">
      <pane ySplit="4" topLeftCell="A42" activePane="bottomLeft" state="frozen"/>
      <selection pane="topLeft" activeCell="A1" sqref="A1"/>
      <selection pane="bottomLeft" activeCell="A88" sqref="A43:A88"/>
    </sheetView>
  </sheetViews>
  <sheetFormatPr defaultColWidth="8.8515625" defaultRowHeight="15"/>
  <cols>
    <col min="1" max="1" width="31.28125" style="6" bestFit="1" customWidth="1"/>
    <col min="2" max="2" width="12.8515625" style="65" customWidth="1"/>
    <col min="3" max="3" width="12.140625" style="9" customWidth="1"/>
    <col min="4" max="4" width="16.28125" style="10" customWidth="1"/>
    <col min="5" max="5" width="22.140625" style="11" customWidth="1"/>
    <col min="6" max="16384" width="8.8515625" style="6" customWidth="1"/>
  </cols>
  <sheetData>
    <row r="1" spans="1:5" ht="15.75">
      <c r="A1" s="119" t="s">
        <v>503</v>
      </c>
      <c r="B1" s="119"/>
      <c r="C1" s="119"/>
      <c r="D1" s="119"/>
      <c r="E1" s="119"/>
    </row>
    <row r="2" spans="1:5" ht="12.75">
      <c r="A2" s="118" t="s">
        <v>527</v>
      </c>
      <c r="B2" s="118"/>
      <c r="C2" s="118"/>
      <c r="D2" s="118"/>
      <c r="E2" s="118"/>
    </row>
    <row r="3" spans="1:5" ht="12.75">
      <c r="A3" s="120" t="s">
        <v>526</v>
      </c>
      <c r="B3" s="120"/>
      <c r="C3" s="120"/>
      <c r="D3" s="120"/>
      <c r="E3" s="120"/>
    </row>
    <row r="4" spans="1:5" ht="38.25">
      <c r="A4" s="23" t="s">
        <v>70</v>
      </c>
      <c r="B4" s="24" t="s">
        <v>500</v>
      </c>
      <c r="C4" s="25" t="s">
        <v>537</v>
      </c>
      <c r="D4" s="24" t="s">
        <v>508</v>
      </c>
      <c r="E4" s="25" t="s">
        <v>538</v>
      </c>
    </row>
    <row r="5" spans="1:5" ht="12.75">
      <c r="A5" s="26" t="s">
        <v>84</v>
      </c>
      <c r="B5" s="73">
        <v>49.26</v>
      </c>
      <c r="C5" s="7">
        <f>RANK(B5,$B$5:$B$76)</f>
        <v>50</v>
      </c>
      <c r="D5" s="74">
        <v>53.73</v>
      </c>
      <c r="E5" s="27">
        <f aca="true" t="shared" si="0" ref="E5:E36">RANK(D5,$D$5:$D$76,)</f>
        <v>50</v>
      </c>
    </row>
    <row r="6" spans="1:5" ht="12.75">
      <c r="A6" s="26" t="s">
        <v>85</v>
      </c>
      <c r="B6" s="73">
        <v>66.12</v>
      </c>
      <c r="C6" s="7">
        <f aca="true" t="shared" si="1" ref="C6:C69">RANK(B6,$B$5:$B$76)</f>
        <v>11</v>
      </c>
      <c r="D6" s="74">
        <v>69.08</v>
      </c>
      <c r="E6" s="27">
        <f t="shared" si="0"/>
        <v>18</v>
      </c>
    </row>
    <row r="7" spans="1:5" ht="12.75">
      <c r="A7" s="26" t="s">
        <v>86</v>
      </c>
      <c r="B7" s="73">
        <v>42</v>
      </c>
      <c r="C7" s="7">
        <f t="shared" si="1"/>
        <v>65</v>
      </c>
      <c r="D7" s="74">
        <v>44</v>
      </c>
      <c r="E7" s="27">
        <f t="shared" si="0"/>
        <v>67</v>
      </c>
    </row>
    <row r="8" spans="1:5" ht="12.75">
      <c r="A8" s="26" t="s">
        <v>87</v>
      </c>
      <c r="B8" s="73">
        <v>49.47</v>
      </c>
      <c r="C8" s="7">
        <f t="shared" si="1"/>
        <v>49</v>
      </c>
      <c r="D8" s="74">
        <v>51.95</v>
      </c>
      <c r="E8" s="27">
        <f t="shared" si="0"/>
        <v>55</v>
      </c>
    </row>
    <row r="9" spans="1:5" ht="12.75">
      <c r="A9" s="26" t="s">
        <v>134</v>
      </c>
      <c r="B9" s="73">
        <v>51.07</v>
      </c>
      <c r="C9" s="7">
        <f t="shared" si="1"/>
        <v>43</v>
      </c>
      <c r="D9" s="74">
        <v>60.06</v>
      </c>
      <c r="E9" s="27">
        <f t="shared" si="0"/>
        <v>35</v>
      </c>
    </row>
    <row r="10" spans="1:5" ht="12.75">
      <c r="A10" s="26" t="s">
        <v>88</v>
      </c>
      <c r="B10" s="73">
        <v>48.83</v>
      </c>
      <c r="C10" s="7">
        <f t="shared" si="1"/>
        <v>52</v>
      </c>
      <c r="D10" s="74">
        <v>60.33</v>
      </c>
      <c r="E10" s="27">
        <f t="shared" si="0"/>
        <v>30</v>
      </c>
    </row>
    <row r="11" spans="1:5" ht="12.75">
      <c r="A11" s="26" t="s">
        <v>89</v>
      </c>
      <c r="B11" s="73">
        <v>74.94</v>
      </c>
      <c r="C11" s="7">
        <f t="shared" si="1"/>
        <v>4</v>
      </c>
      <c r="D11" s="74">
        <v>89.24</v>
      </c>
      <c r="E11" s="27">
        <f t="shared" si="0"/>
        <v>4</v>
      </c>
    </row>
    <row r="12" spans="1:5" ht="12.75">
      <c r="A12" s="26" t="s">
        <v>90</v>
      </c>
      <c r="B12" s="73">
        <v>67</v>
      </c>
      <c r="C12" s="7">
        <f t="shared" si="1"/>
        <v>10</v>
      </c>
      <c r="D12" s="74">
        <v>72</v>
      </c>
      <c r="E12" s="27">
        <f t="shared" si="0"/>
        <v>16</v>
      </c>
    </row>
    <row r="13" spans="1:5" ht="12.75">
      <c r="A13" s="26" t="s">
        <v>135</v>
      </c>
      <c r="B13" s="73">
        <v>53.83</v>
      </c>
      <c r="C13" s="7">
        <f t="shared" si="1"/>
        <v>38</v>
      </c>
      <c r="D13" s="74">
        <v>55.93</v>
      </c>
      <c r="E13" s="27">
        <f t="shared" si="0"/>
        <v>43</v>
      </c>
    </row>
    <row r="14" spans="1:5" ht="12.75">
      <c r="A14" s="26" t="s">
        <v>91</v>
      </c>
      <c r="B14" s="73">
        <v>57.36</v>
      </c>
      <c r="C14" s="7">
        <f t="shared" si="1"/>
        <v>25</v>
      </c>
      <c r="D14" s="74">
        <v>75.24</v>
      </c>
      <c r="E14" s="27">
        <f t="shared" si="0"/>
        <v>11</v>
      </c>
    </row>
    <row r="15" spans="1:5" ht="12.75">
      <c r="A15" s="26" t="s">
        <v>92</v>
      </c>
      <c r="B15" s="73">
        <v>40.38</v>
      </c>
      <c r="C15" s="7">
        <f t="shared" si="1"/>
        <v>67</v>
      </c>
      <c r="D15" s="74">
        <v>44.68</v>
      </c>
      <c r="E15" s="27">
        <f t="shared" si="0"/>
        <v>65</v>
      </c>
    </row>
    <row r="16" spans="1:5" ht="12.75">
      <c r="A16" s="26" t="s">
        <v>93</v>
      </c>
      <c r="B16" s="73">
        <v>57.96</v>
      </c>
      <c r="C16" s="7">
        <f t="shared" si="1"/>
        <v>23</v>
      </c>
      <c r="D16" s="74">
        <v>60.15</v>
      </c>
      <c r="E16" s="27">
        <f t="shared" si="0"/>
        <v>32</v>
      </c>
    </row>
    <row r="17" spans="1:5" ht="12.75">
      <c r="A17" s="26" t="s">
        <v>94</v>
      </c>
      <c r="B17" s="73">
        <v>50.77</v>
      </c>
      <c r="C17" s="7">
        <f t="shared" si="1"/>
        <v>44</v>
      </c>
      <c r="D17" s="74">
        <v>50.77</v>
      </c>
      <c r="E17" s="27">
        <f t="shared" si="0"/>
        <v>58</v>
      </c>
    </row>
    <row r="18" spans="1:5" ht="12.75">
      <c r="A18" s="26" t="s">
        <v>95</v>
      </c>
      <c r="B18" s="73">
        <v>48.99</v>
      </c>
      <c r="C18" s="7">
        <f t="shared" si="1"/>
        <v>51</v>
      </c>
      <c r="D18" s="74">
        <v>60.12</v>
      </c>
      <c r="E18" s="27">
        <f t="shared" si="0"/>
        <v>33</v>
      </c>
    </row>
    <row r="19" spans="1:5" ht="12.75">
      <c r="A19" s="26" t="s">
        <v>18</v>
      </c>
      <c r="B19" s="73">
        <v>78.13</v>
      </c>
      <c r="C19" s="7">
        <f t="shared" si="1"/>
        <v>3</v>
      </c>
      <c r="D19" s="74">
        <v>90.91</v>
      </c>
      <c r="E19" s="27">
        <f t="shared" si="0"/>
        <v>3</v>
      </c>
    </row>
    <row r="20" spans="1:5" ht="12.75">
      <c r="A20" s="26" t="s">
        <v>67</v>
      </c>
      <c r="B20" s="73">
        <v>43.77</v>
      </c>
      <c r="C20" s="7">
        <f t="shared" si="1"/>
        <v>63</v>
      </c>
      <c r="D20" s="74">
        <v>50.84</v>
      </c>
      <c r="E20" s="27">
        <f t="shared" si="0"/>
        <v>57</v>
      </c>
    </row>
    <row r="21" spans="1:5" ht="12.75">
      <c r="A21" s="26" t="s">
        <v>96</v>
      </c>
      <c r="B21" s="73">
        <f>42980.41/525</f>
        <v>81.86744761904762</v>
      </c>
      <c r="C21" s="7">
        <f t="shared" si="1"/>
        <v>2</v>
      </c>
      <c r="D21" s="74">
        <f>49531.71/525</f>
        <v>94.34611428571428</v>
      </c>
      <c r="E21" s="27">
        <f t="shared" si="0"/>
        <v>2</v>
      </c>
    </row>
    <row r="22" spans="1:5" ht="12.75">
      <c r="A22" s="26" t="s">
        <v>136</v>
      </c>
      <c r="B22" s="73">
        <v>43.94</v>
      </c>
      <c r="C22" s="7">
        <f t="shared" si="1"/>
        <v>62</v>
      </c>
      <c r="D22" s="74">
        <v>47.57</v>
      </c>
      <c r="E22" s="27">
        <f t="shared" si="0"/>
        <v>63</v>
      </c>
    </row>
    <row r="23" spans="1:5" ht="12.75">
      <c r="A23" s="26" t="s">
        <v>24</v>
      </c>
      <c r="B23" s="73">
        <v>54.36</v>
      </c>
      <c r="C23" s="7">
        <f t="shared" si="1"/>
        <v>35</v>
      </c>
      <c r="D23" s="74">
        <v>59.15</v>
      </c>
      <c r="E23" s="27">
        <f t="shared" si="0"/>
        <v>37</v>
      </c>
    </row>
    <row r="24" spans="1:5" ht="12.75">
      <c r="A24" s="26" t="s">
        <v>20</v>
      </c>
      <c r="B24" s="73">
        <v>54.44</v>
      </c>
      <c r="C24" s="7">
        <f t="shared" si="1"/>
        <v>34</v>
      </c>
      <c r="D24" s="74">
        <v>60.32</v>
      </c>
      <c r="E24" s="27">
        <f t="shared" si="0"/>
        <v>31</v>
      </c>
    </row>
    <row r="25" spans="1:5" ht="12.75">
      <c r="A25" s="26" t="s">
        <v>53</v>
      </c>
      <c r="B25" s="73">
        <v>57.75</v>
      </c>
      <c r="C25" s="7">
        <f t="shared" si="1"/>
        <v>24</v>
      </c>
      <c r="D25" s="74">
        <v>60.07</v>
      </c>
      <c r="E25" s="27">
        <f t="shared" si="0"/>
        <v>34</v>
      </c>
    </row>
    <row r="26" spans="1:5" ht="12.75">
      <c r="A26" s="26" t="s">
        <v>54</v>
      </c>
      <c r="B26" s="73">
        <v>48.5</v>
      </c>
      <c r="C26" s="7">
        <f t="shared" si="1"/>
        <v>54</v>
      </c>
      <c r="D26" s="74">
        <v>48.5</v>
      </c>
      <c r="E26" s="27">
        <f t="shared" si="0"/>
        <v>62</v>
      </c>
    </row>
    <row r="27" spans="1:5" ht="12.75">
      <c r="A27" s="26" t="s">
        <v>23</v>
      </c>
      <c r="B27" s="73">
        <v>55</v>
      </c>
      <c r="C27" s="7">
        <f t="shared" si="1"/>
        <v>31</v>
      </c>
      <c r="D27" s="74">
        <v>55</v>
      </c>
      <c r="E27" s="27">
        <f t="shared" si="0"/>
        <v>45</v>
      </c>
    </row>
    <row r="28" spans="1:5" ht="12.75">
      <c r="A28" s="26" t="s">
        <v>97</v>
      </c>
      <c r="B28" s="73">
        <v>42.01</v>
      </c>
      <c r="C28" s="7">
        <f t="shared" si="1"/>
        <v>64</v>
      </c>
      <c r="D28" s="74">
        <v>46.25</v>
      </c>
      <c r="E28" s="27">
        <f t="shared" si="0"/>
        <v>64</v>
      </c>
    </row>
    <row r="29" spans="1:5" ht="12.75">
      <c r="A29" s="26" t="s">
        <v>98</v>
      </c>
      <c r="B29" s="73">
        <v>37.27</v>
      </c>
      <c r="C29" s="7">
        <f t="shared" si="1"/>
        <v>69</v>
      </c>
      <c r="D29" s="74">
        <v>37.27</v>
      </c>
      <c r="E29" s="27">
        <f t="shared" si="0"/>
        <v>71</v>
      </c>
    </row>
    <row r="30" spans="1:5" ht="12.75">
      <c r="A30" s="26" t="s">
        <v>137</v>
      </c>
      <c r="B30" s="73">
        <v>38.06</v>
      </c>
      <c r="C30" s="7">
        <f t="shared" si="1"/>
        <v>68</v>
      </c>
      <c r="D30" s="74">
        <v>43.59</v>
      </c>
      <c r="E30" s="27">
        <f t="shared" si="0"/>
        <v>68</v>
      </c>
    </row>
    <row r="31" spans="1:5" ht="12.75">
      <c r="A31" s="26" t="s">
        <v>99</v>
      </c>
      <c r="B31" s="73">
        <v>72.39</v>
      </c>
      <c r="C31" s="7">
        <f t="shared" si="1"/>
        <v>8</v>
      </c>
      <c r="D31" s="74">
        <v>81.17</v>
      </c>
      <c r="E31" s="27">
        <f t="shared" si="0"/>
        <v>7</v>
      </c>
    </row>
    <row r="32" spans="1:5" ht="12.75">
      <c r="A32" s="26" t="s">
        <v>100</v>
      </c>
      <c r="B32" s="73">
        <v>60.83</v>
      </c>
      <c r="C32" s="7">
        <f t="shared" si="1"/>
        <v>19</v>
      </c>
      <c r="D32" s="74">
        <v>68.43</v>
      </c>
      <c r="E32" s="27">
        <f t="shared" si="0"/>
        <v>19</v>
      </c>
    </row>
    <row r="33" spans="1:5" ht="12.75">
      <c r="A33" s="26" t="s">
        <v>138</v>
      </c>
      <c r="B33" s="73">
        <v>74.52</v>
      </c>
      <c r="C33" s="7">
        <f t="shared" si="1"/>
        <v>5</v>
      </c>
      <c r="D33" s="74">
        <v>84.2</v>
      </c>
      <c r="E33" s="27">
        <f t="shared" si="0"/>
        <v>6</v>
      </c>
    </row>
    <row r="34" spans="1:5" ht="12.75">
      <c r="A34" s="26" t="s">
        <v>101</v>
      </c>
      <c r="B34" s="73">
        <v>51.43</v>
      </c>
      <c r="C34" s="7">
        <f t="shared" si="1"/>
        <v>42</v>
      </c>
      <c r="D34" s="74">
        <v>54</v>
      </c>
      <c r="E34" s="27">
        <f t="shared" si="0"/>
        <v>49</v>
      </c>
    </row>
    <row r="35" spans="1:5" ht="12.75">
      <c r="A35" s="26" t="s">
        <v>139</v>
      </c>
      <c r="B35" s="73">
        <v>35.96</v>
      </c>
      <c r="C35" s="7">
        <f t="shared" si="1"/>
        <v>70</v>
      </c>
      <c r="D35" s="74">
        <v>36.66</v>
      </c>
      <c r="E35" s="27">
        <f t="shared" si="0"/>
        <v>72</v>
      </c>
    </row>
    <row r="36" spans="1:5" ht="12.75">
      <c r="A36" s="26" t="s">
        <v>102</v>
      </c>
      <c r="B36" s="73">
        <v>70.6</v>
      </c>
      <c r="C36" s="7">
        <f t="shared" si="1"/>
        <v>9</v>
      </c>
      <c r="D36" s="75">
        <v>85.42</v>
      </c>
      <c r="E36" s="27">
        <f t="shared" si="0"/>
        <v>5</v>
      </c>
    </row>
    <row r="37" spans="1:5" ht="12.75">
      <c r="A37" s="26" t="s">
        <v>140</v>
      </c>
      <c r="B37" s="73">
        <v>35.38</v>
      </c>
      <c r="C37" s="7">
        <f t="shared" si="1"/>
        <v>71</v>
      </c>
      <c r="D37" s="74">
        <v>42.02</v>
      </c>
      <c r="E37" s="27">
        <f aca="true" t="shared" si="2" ref="E37:E68">RANK(D37,$D$5:$D$76,)</f>
        <v>69</v>
      </c>
    </row>
    <row r="38" spans="1:5" ht="12.75">
      <c r="A38" s="26" t="s">
        <v>103</v>
      </c>
      <c r="B38" s="73">
        <v>72.7</v>
      </c>
      <c r="C38" s="7">
        <f t="shared" si="1"/>
        <v>7</v>
      </c>
      <c r="D38" s="74">
        <v>77.88</v>
      </c>
      <c r="E38" s="27">
        <f t="shared" si="2"/>
        <v>9</v>
      </c>
    </row>
    <row r="39" spans="1:5" ht="12.75">
      <c r="A39" s="26" t="s">
        <v>104</v>
      </c>
      <c r="B39" s="73">
        <v>47.83</v>
      </c>
      <c r="C39" s="7">
        <f t="shared" si="1"/>
        <v>58</v>
      </c>
      <c r="D39" s="74">
        <v>50.16</v>
      </c>
      <c r="E39" s="27">
        <f t="shared" si="2"/>
        <v>61</v>
      </c>
    </row>
    <row r="40" spans="1:5" ht="12.75">
      <c r="A40" s="26" t="s">
        <v>105</v>
      </c>
      <c r="B40" s="73">
        <v>50.08</v>
      </c>
      <c r="C40" s="7">
        <f t="shared" si="1"/>
        <v>48</v>
      </c>
      <c r="D40" s="74">
        <v>58.59</v>
      </c>
      <c r="E40" s="27">
        <f t="shared" si="2"/>
        <v>40</v>
      </c>
    </row>
    <row r="41" spans="1:5" ht="12.75">
      <c r="A41" s="26" t="s">
        <v>141</v>
      </c>
      <c r="B41" s="73">
        <v>46.8</v>
      </c>
      <c r="C41" s="7">
        <f t="shared" si="1"/>
        <v>60</v>
      </c>
      <c r="D41" s="74">
        <v>50.62</v>
      </c>
      <c r="E41" s="27">
        <f t="shared" si="2"/>
        <v>60</v>
      </c>
    </row>
    <row r="42" spans="1:5" ht="12.75">
      <c r="A42" s="26" t="s">
        <v>106</v>
      </c>
      <c r="B42" s="73">
        <v>65.77</v>
      </c>
      <c r="C42" s="7">
        <f t="shared" si="1"/>
        <v>12</v>
      </c>
      <c r="D42" s="74">
        <v>76.14</v>
      </c>
      <c r="E42" s="27">
        <f t="shared" si="2"/>
        <v>10</v>
      </c>
    </row>
    <row r="43" spans="1:5" ht="12.75">
      <c r="A43" s="26" t="s">
        <v>107</v>
      </c>
      <c r="B43" s="73">
        <v>50.15</v>
      </c>
      <c r="C43" s="7">
        <f t="shared" si="1"/>
        <v>47</v>
      </c>
      <c r="D43" s="74">
        <v>53.2</v>
      </c>
      <c r="E43" s="27">
        <f t="shared" si="2"/>
        <v>52</v>
      </c>
    </row>
    <row r="44" spans="1:5" ht="12.75">
      <c r="A44" s="26" t="s">
        <v>108</v>
      </c>
      <c r="B44" s="73">
        <v>55.47</v>
      </c>
      <c r="C44" s="7">
        <f t="shared" si="1"/>
        <v>29</v>
      </c>
      <c r="D44" s="74">
        <v>65.28</v>
      </c>
      <c r="E44" s="27">
        <f t="shared" si="2"/>
        <v>25</v>
      </c>
    </row>
    <row r="45" spans="1:5" ht="12.75">
      <c r="A45" s="26" t="s">
        <v>109</v>
      </c>
      <c r="B45" s="73">
        <v>50.73</v>
      </c>
      <c r="C45" s="7">
        <f t="shared" si="1"/>
        <v>46</v>
      </c>
      <c r="D45" s="74">
        <v>60.39</v>
      </c>
      <c r="E45" s="27">
        <f t="shared" si="2"/>
        <v>29</v>
      </c>
    </row>
    <row r="46" spans="1:5" ht="12.75">
      <c r="A46" s="26" t="s">
        <v>110</v>
      </c>
      <c r="B46" s="73">
        <v>53.46</v>
      </c>
      <c r="C46" s="7">
        <f t="shared" si="1"/>
        <v>40</v>
      </c>
      <c r="D46" s="74">
        <v>60.05</v>
      </c>
      <c r="E46" s="27">
        <f t="shared" si="2"/>
        <v>36</v>
      </c>
    </row>
    <row r="47" spans="1:5" ht="12.75">
      <c r="A47" s="26" t="s">
        <v>111</v>
      </c>
      <c r="B47" s="73">
        <v>55.44</v>
      </c>
      <c r="C47" s="7">
        <f t="shared" si="1"/>
        <v>30</v>
      </c>
      <c r="D47" s="74">
        <v>58.21</v>
      </c>
      <c r="E47" s="27">
        <f t="shared" si="2"/>
        <v>42</v>
      </c>
    </row>
    <row r="48" spans="1:5" ht="12.75">
      <c r="A48" s="26" t="s">
        <v>378</v>
      </c>
      <c r="B48" s="73">
        <v>54.25</v>
      </c>
      <c r="C48" s="7">
        <f t="shared" si="1"/>
        <v>37</v>
      </c>
      <c r="D48" s="74">
        <v>63.75</v>
      </c>
      <c r="E48" s="27">
        <f t="shared" si="2"/>
        <v>28</v>
      </c>
    </row>
    <row r="49" spans="1:5" ht="12.75">
      <c r="A49" s="26" t="s">
        <v>112</v>
      </c>
      <c r="B49" s="73">
        <v>60.99</v>
      </c>
      <c r="C49" s="7">
        <f t="shared" si="1"/>
        <v>18</v>
      </c>
      <c r="D49" s="74">
        <v>73.36</v>
      </c>
      <c r="E49" s="27">
        <f t="shared" si="2"/>
        <v>13</v>
      </c>
    </row>
    <row r="50" spans="1:5" ht="12.75">
      <c r="A50" s="26" t="s">
        <v>113</v>
      </c>
      <c r="B50" s="73">
        <v>63.36</v>
      </c>
      <c r="C50" s="7">
        <f t="shared" si="1"/>
        <v>14</v>
      </c>
      <c r="D50" s="74">
        <v>73.2</v>
      </c>
      <c r="E50" s="27">
        <f t="shared" si="2"/>
        <v>14</v>
      </c>
    </row>
    <row r="51" spans="1:5" ht="12.75">
      <c r="A51" s="26" t="s">
        <v>114</v>
      </c>
      <c r="B51" s="73">
        <v>55.49</v>
      </c>
      <c r="C51" s="7">
        <f t="shared" si="1"/>
        <v>27</v>
      </c>
      <c r="D51" s="74">
        <v>55.49</v>
      </c>
      <c r="E51" s="27">
        <f t="shared" si="2"/>
        <v>44</v>
      </c>
    </row>
    <row r="52" spans="1:5" ht="12.75">
      <c r="A52" s="26" t="s">
        <v>115</v>
      </c>
      <c r="B52" s="73">
        <v>55.8</v>
      </c>
      <c r="C52" s="7">
        <f t="shared" si="1"/>
        <v>26</v>
      </c>
      <c r="D52" s="74">
        <v>58.91</v>
      </c>
      <c r="E52" s="27">
        <f t="shared" si="2"/>
        <v>39</v>
      </c>
    </row>
    <row r="53" spans="1:5" ht="12.75">
      <c r="A53" s="26" t="s">
        <v>116</v>
      </c>
      <c r="B53" s="73">
        <v>83.96</v>
      </c>
      <c r="C53" s="7">
        <f t="shared" si="1"/>
        <v>1</v>
      </c>
      <c r="D53" s="74">
        <v>96.46</v>
      </c>
      <c r="E53" s="27">
        <f t="shared" si="2"/>
        <v>1</v>
      </c>
    </row>
    <row r="54" spans="1:5" ht="12.75">
      <c r="A54" s="26" t="s">
        <v>117</v>
      </c>
      <c r="B54" s="73">
        <v>54.3</v>
      </c>
      <c r="C54" s="7">
        <f t="shared" si="1"/>
        <v>36</v>
      </c>
      <c r="D54" s="74">
        <v>65.5</v>
      </c>
      <c r="E54" s="27">
        <f t="shared" si="2"/>
        <v>24</v>
      </c>
    </row>
    <row r="55" spans="1:5" ht="12.75">
      <c r="A55" s="26" t="s">
        <v>142</v>
      </c>
      <c r="B55" s="73">
        <v>63.22</v>
      </c>
      <c r="C55" s="7">
        <f t="shared" si="1"/>
        <v>15</v>
      </c>
      <c r="D55" s="75">
        <v>72.62</v>
      </c>
      <c r="E55" s="27">
        <f t="shared" si="2"/>
        <v>15</v>
      </c>
    </row>
    <row r="56" spans="1:5" ht="12.75">
      <c r="A56" s="26" t="s">
        <v>398</v>
      </c>
      <c r="B56" s="73">
        <v>48.1</v>
      </c>
      <c r="C56" s="7">
        <f t="shared" si="1"/>
        <v>56</v>
      </c>
      <c r="D56" s="74">
        <v>58.35</v>
      </c>
      <c r="E56" s="27">
        <f t="shared" si="2"/>
        <v>41</v>
      </c>
    </row>
    <row r="57" spans="1:5" ht="12.75">
      <c r="A57" s="26" t="s">
        <v>118</v>
      </c>
      <c r="B57" s="73">
        <v>59.95</v>
      </c>
      <c r="C57" s="7">
        <f t="shared" si="1"/>
        <v>20</v>
      </c>
      <c r="D57" s="74">
        <v>73.95</v>
      </c>
      <c r="E57" s="27">
        <f t="shared" si="2"/>
        <v>12</v>
      </c>
    </row>
    <row r="58" spans="1:5" ht="12.75">
      <c r="A58" s="26" t="s">
        <v>27</v>
      </c>
      <c r="B58" s="73">
        <v>73.24</v>
      </c>
      <c r="C58" s="7">
        <f t="shared" si="1"/>
        <v>6</v>
      </c>
      <c r="D58" s="74">
        <v>78.34</v>
      </c>
      <c r="E58" s="27">
        <f t="shared" si="2"/>
        <v>8</v>
      </c>
    </row>
    <row r="59" spans="1:5" ht="12.75">
      <c r="A59" s="26" t="s">
        <v>396</v>
      </c>
      <c r="B59" s="73">
        <v>41.6</v>
      </c>
      <c r="C59" s="7">
        <f t="shared" si="1"/>
        <v>66</v>
      </c>
      <c r="D59" s="74">
        <v>44.48</v>
      </c>
      <c r="E59" s="27">
        <f t="shared" si="2"/>
        <v>66</v>
      </c>
    </row>
    <row r="60" spans="1:5" ht="12.75">
      <c r="A60" s="26" t="s">
        <v>380</v>
      </c>
      <c r="B60" s="73">
        <v>65.19</v>
      </c>
      <c r="C60" s="7">
        <f t="shared" si="1"/>
        <v>13</v>
      </c>
      <c r="D60" s="74">
        <v>67.61</v>
      </c>
      <c r="E60" s="27">
        <f t="shared" si="2"/>
        <v>21</v>
      </c>
    </row>
    <row r="61" spans="1:5" ht="12.75">
      <c r="A61" s="26" t="s">
        <v>119</v>
      </c>
      <c r="B61" s="73">
        <v>48.37</v>
      </c>
      <c r="C61" s="7">
        <f t="shared" si="1"/>
        <v>55</v>
      </c>
      <c r="D61" s="74">
        <v>53.3</v>
      </c>
      <c r="E61" s="27">
        <f t="shared" si="2"/>
        <v>51</v>
      </c>
    </row>
    <row r="62" spans="1:5" ht="12.75">
      <c r="A62" s="26" t="s">
        <v>120</v>
      </c>
      <c r="B62" s="73">
        <v>48.55</v>
      </c>
      <c r="C62" s="7">
        <f t="shared" si="1"/>
        <v>53</v>
      </c>
      <c r="D62" s="74">
        <v>52.78</v>
      </c>
      <c r="E62" s="27">
        <f t="shared" si="2"/>
        <v>53</v>
      </c>
    </row>
    <row r="63" spans="1:5" ht="12.75">
      <c r="A63" s="26" t="s">
        <v>35</v>
      </c>
      <c r="B63" s="73">
        <v>53.58</v>
      </c>
      <c r="C63" s="7">
        <f t="shared" si="1"/>
        <v>39</v>
      </c>
      <c r="D63" s="74">
        <v>54.66</v>
      </c>
      <c r="E63" s="27">
        <f t="shared" si="2"/>
        <v>47</v>
      </c>
    </row>
    <row r="64" spans="1:5" ht="12.75">
      <c r="A64" s="26" t="s">
        <v>121</v>
      </c>
      <c r="B64" s="73">
        <v>50.77</v>
      </c>
      <c r="C64" s="7">
        <f t="shared" si="1"/>
        <v>44</v>
      </c>
      <c r="D64" s="74">
        <v>50.77</v>
      </c>
      <c r="E64" s="27">
        <f t="shared" si="2"/>
        <v>58</v>
      </c>
    </row>
    <row r="65" spans="1:5" ht="12.75">
      <c r="A65" s="26" t="s">
        <v>122</v>
      </c>
      <c r="B65" s="73">
        <v>55.48</v>
      </c>
      <c r="C65" s="7">
        <f t="shared" si="1"/>
        <v>28</v>
      </c>
      <c r="D65" s="74">
        <v>64.34</v>
      </c>
      <c r="E65" s="27">
        <f t="shared" si="2"/>
        <v>27</v>
      </c>
    </row>
    <row r="66" spans="1:5" ht="12.75">
      <c r="A66" s="26" t="s">
        <v>397</v>
      </c>
      <c r="B66" s="73">
        <v>61.08</v>
      </c>
      <c r="C66" s="7">
        <f t="shared" si="1"/>
        <v>17</v>
      </c>
      <c r="D66" s="74">
        <v>69.11</v>
      </c>
      <c r="E66" s="27">
        <f t="shared" si="2"/>
        <v>17</v>
      </c>
    </row>
    <row r="67" spans="1:5" ht="12.75">
      <c r="A67" s="26" t="s">
        <v>124</v>
      </c>
      <c r="B67" s="73">
        <v>62.645</v>
      </c>
      <c r="C67" s="7">
        <f t="shared" si="1"/>
        <v>16</v>
      </c>
      <c r="D67" s="74">
        <v>65.56</v>
      </c>
      <c r="E67" s="27">
        <f t="shared" si="2"/>
        <v>23</v>
      </c>
    </row>
    <row r="68" spans="1:5" ht="12.75">
      <c r="A68" s="26" t="s">
        <v>143</v>
      </c>
      <c r="B68" s="73">
        <v>51.5</v>
      </c>
      <c r="C68" s="7">
        <f t="shared" si="1"/>
        <v>41</v>
      </c>
      <c r="D68" s="74">
        <v>54.08</v>
      </c>
      <c r="E68" s="27">
        <f t="shared" si="2"/>
        <v>48</v>
      </c>
    </row>
    <row r="69" spans="1:5" ht="12.75">
      <c r="A69" s="26" t="s">
        <v>125</v>
      </c>
      <c r="B69" s="73">
        <v>46.99</v>
      </c>
      <c r="C69" s="7">
        <f t="shared" si="1"/>
        <v>59</v>
      </c>
      <c r="D69" s="74">
        <v>51.61</v>
      </c>
      <c r="E69" s="27">
        <f aca="true" t="shared" si="3" ref="E69:E76">RANK(D69,$D$5:$D$76,)</f>
        <v>56</v>
      </c>
    </row>
    <row r="70" spans="1:5" ht="12.75">
      <c r="A70" s="26" t="s">
        <v>126</v>
      </c>
      <c r="B70" s="73">
        <v>33.79</v>
      </c>
      <c r="C70" s="7">
        <f aca="true" t="shared" si="4" ref="C70:C76">RANK(B70,$B$5:$B$76)</f>
        <v>72</v>
      </c>
      <c r="D70" s="74">
        <v>39.43</v>
      </c>
      <c r="E70" s="27">
        <f t="shared" si="3"/>
        <v>70</v>
      </c>
    </row>
    <row r="71" spans="1:5" ht="12.75">
      <c r="A71" s="26" t="s">
        <v>127</v>
      </c>
      <c r="B71" s="73">
        <v>55</v>
      </c>
      <c r="C71" s="7">
        <f t="shared" si="4"/>
        <v>31</v>
      </c>
      <c r="D71" s="74">
        <v>55</v>
      </c>
      <c r="E71" s="27">
        <f t="shared" si="3"/>
        <v>45</v>
      </c>
    </row>
    <row r="72" spans="1:5" ht="12.75">
      <c r="A72" s="26" t="s">
        <v>128</v>
      </c>
      <c r="B72" s="73">
        <v>59</v>
      </c>
      <c r="C72" s="7">
        <f t="shared" si="4"/>
        <v>22</v>
      </c>
      <c r="D72" s="74">
        <v>59</v>
      </c>
      <c r="E72" s="27">
        <f t="shared" si="3"/>
        <v>38</v>
      </c>
    </row>
    <row r="73" spans="1:5" ht="12.75">
      <c r="A73" s="26" t="s">
        <v>420</v>
      </c>
      <c r="B73" s="73">
        <v>54.76</v>
      </c>
      <c r="C73" s="7">
        <f t="shared" si="4"/>
        <v>33</v>
      </c>
      <c r="D73" s="74">
        <v>64.35</v>
      </c>
      <c r="E73" s="27">
        <f t="shared" si="3"/>
        <v>26</v>
      </c>
    </row>
    <row r="74" spans="1:5" ht="12.75">
      <c r="A74" s="26" t="s">
        <v>144</v>
      </c>
      <c r="B74" s="73">
        <v>59.28</v>
      </c>
      <c r="C74" s="7">
        <f t="shared" si="4"/>
        <v>21</v>
      </c>
      <c r="D74" s="74">
        <v>68.02</v>
      </c>
      <c r="E74" s="27">
        <f t="shared" si="3"/>
        <v>20</v>
      </c>
    </row>
    <row r="75" spans="1:5" ht="12.75">
      <c r="A75" s="26" t="s">
        <v>130</v>
      </c>
      <c r="B75" s="73">
        <v>45.93</v>
      </c>
      <c r="C75" s="7">
        <f t="shared" si="4"/>
        <v>61</v>
      </c>
      <c r="D75" s="74">
        <v>52.03</v>
      </c>
      <c r="E75" s="27">
        <f t="shared" si="3"/>
        <v>54</v>
      </c>
    </row>
    <row r="76" spans="1:5" ht="12.75">
      <c r="A76" s="26" t="s">
        <v>131</v>
      </c>
      <c r="B76" s="73">
        <v>47.85</v>
      </c>
      <c r="C76" s="7">
        <f t="shared" si="4"/>
        <v>57</v>
      </c>
      <c r="D76" s="74">
        <v>66.37</v>
      </c>
      <c r="E76" s="27">
        <f t="shared" si="3"/>
        <v>22</v>
      </c>
    </row>
    <row r="77" spans="1:5" ht="12.75">
      <c r="A77" s="28"/>
      <c r="B77" s="68"/>
      <c r="C77" s="7"/>
      <c r="D77" s="76"/>
      <c r="E77" s="27"/>
    </row>
    <row r="78" spans="1:5" ht="12.75">
      <c r="A78" s="29" t="s">
        <v>78</v>
      </c>
      <c r="B78" s="77">
        <f>AVERAGE(B5:B76)</f>
        <v>54.95336732804232</v>
      </c>
      <c r="C78" s="21"/>
      <c r="D78" s="76">
        <f>AVERAGE(D5:D76)</f>
        <v>61.193696031746036</v>
      </c>
      <c r="E78" s="30"/>
    </row>
    <row r="79" spans="1:5" ht="12.75">
      <c r="A79" s="29" t="s">
        <v>79</v>
      </c>
      <c r="B79" s="78">
        <f>MAX(B5:B76)</f>
        <v>83.96</v>
      </c>
      <c r="C79" s="21"/>
      <c r="D79" s="76">
        <f>MAX(D5:D76)</f>
        <v>96.46</v>
      </c>
      <c r="E79" s="30"/>
    </row>
    <row r="80" spans="1:5" ht="12.75">
      <c r="A80" s="29" t="s">
        <v>80</v>
      </c>
      <c r="B80" s="78">
        <f>QUARTILE(B5:B76,3)</f>
        <v>60.87</v>
      </c>
      <c r="C80" s="21"/>
      <c r="D80" s="76">
        <f>QUARTILE(D5:D76,3)</f>
        <v>68.5925</v>
      </c>
      <c r="E80" s="30"/>
    </row>
    <row r="81" spans="1:5" ht="12.75">
      <c r="A81" s="29" t="s">
        <v>81</v>
      </c>
      <c r="B81" s="78">
        <f>MEDIAN(B5:B76)</f>
        <v>54.275</v>
      </c>
      <c r="C81" s="21"/>
      <c r="D81" s="76">
        <f>MEDIAN(D5:D76)</f>
        <v>59.599999999999994</v>
      </c>
      <c r="E81" s="30"/>
    </row>
    <row r="82" spans="1:5" ht="12.75">
      <c r="A82" s="29" t="s">
        <v>82</v>
      </c>
      <c r="B82" s="78">
        <f>QUARTILE(B5:B76,1)</f>
        <v>48.4675</v>
      </c>
      <c r="C82" s="21"/>
      <c r="D82" s="76">
        <f>QUARTILE(D5:D76,1)</f>
        <v>52.010000000000005</v>
      </c>
      <c r="E82" s="30"/>
    </row>
    <row r="83" spans="1:5" ht="12.75">
      <c r="A83" s="29" t="s">
        <v>83</v>
      </c>
      <c r="B83" s="78">
        <f>MIN(B5:B76)</f>
        <v>33.79</v>
      </c>
      <c r="C83" s="21"/>
      <c r="D83" s="76">
        <f>MIN(D5:D76)</f>
        <v>36.66</v>
      </c>
      <c r="E83" s="30"/>
    </row>
  </sheetData>
  <sheetProtection/>
  <mergeCells count="3">
    <mergeCell ref="A2:E2"/>
    <mergeCell ref="A1:E1"/>
    <mergeCell ref="A3:E3"/>
  </mergeCells>
  <printOptions horizontalCentered="1"/>
  <pageMargins left="0.32" right="0.27" top="0.56" bottom="1.21" header="0.3" footer="0.27"/>
  <pageSetup horizontalDpi="600" verticalDpi="600" orientation="portrait" r:id="rId2"/>
  <headerFooter>
    <oddHeader>&amp;C&amp;12Part-Time Faculty Salary Comparisons in California Community Colleges 2013
</oddHeader>
    <oddFooter>&amp;L&amp;10California Federation of Teachers
Research Department&amp;8
&amp;11
&amp;R1-9-14</oddFooter>
  </headerFooter>
  <rowBreaks count="1" manualBreakCount="1">
    <brk id="44" max="255" man="1"/>
  </rowBreaks>
  <drawing r:id="rId1"/>
</worksheet>
</file>

<file path=xl/worksheets/sheet3.xml><?xml version="1.0" encoding="utf-8"?>
<worksheet xmlns="http://schemas.openxmlformats.org/spreadsheetml/2006/main" xmlns:r="http://schemas.openxmlformats.org/officeDocument/2006/relationships">
  <dimension ref="A1:E83"/>
  <sheetViews>
    <sheetView zoomScalePageLayoutView="0" workbookViewId="0" topLeftCell="A1">
      <pane ySplit="4" topLeftCell="A45" activePane="bottomLeft" state="frozen"/>
      <selection pane="topLeft" activeCell="D67" sqref="D67"/>
      <selection pane="bottomLeft" activeCell="D57" sqref="D57"/>
    </sheetView>
  </sheetViews>
  <sheetFormatPr defaultColWidth="8.8515625" defaultRowHeight="15"/>
  <cols>
    <col min="1" max="1" width="31.28125" style="13" bestFit="1" customWidth="1"/>
    <col min="2" max="2" width="11.140625" style="10" bestFit="1" customWidth="1"/>
    <col min="3" max="3" width="13.8515625" style="12" customWidth="1"/>
    <col min="4" max="4" width="11.421875" style="14" bestFit="1" customWidth="1"/>
    <col min="5" max="5" width="13.7109375" style="14" customWidth="1"/>
    <col min="6" max="16384" width="8.8515625" style="12" customWidth="1"/>
  </cols>
  <sheetData>
    <row r="1" spans="1:5" s="6" customFormat="1" ht="15.75">
      <c r="A1" s="63" t="s">
        <v>504</v>
      </c>
      <c r="B1" s="62"/>
      <c r="C1" s="9"/>
      <c r="D1" s="10"/>
      <c r="E1" s="11"/>
    </row>
    <row r="2" spans="1:5" s="6" customFormat="1" ht="12.75">
      <c r="A2" s="118" t="s">
        <v>527</v>
      </c>
      <c r="B2" s="118"/>
      <c r="C2" s="118"/>
      <c r="D2" s="118"/>
      <c r="E2" s="118"/>
    </row>
    <row r="3" spans="1:5" s="6" customFormat="1" ht="12.75">
      <c r="A3" s="64" t="s">
        <v>526</v>
      </c>
      <c r="B3" s="65"/>
      <c r="C3" s="9"/>
      <c r="D3" s="10"/>
      <c r="E3" s="11"/>
    </row>
    <row r="4" spans="1:5" ht="55.5" customHeight="1">
      <c r="A4" s="23" t="s">
        <v>70</v>
      </c>
      <c r="B4" s="24" t="s">
        <v>132</v>
      </c>
      <c r="C4" s="35" t="s">
        <v>501</v>
      </c>
      <c r="D4" s="35" t="s">
        <v>133</v>
      </c>
      <c r="E4" s="35" t="s">
        <v>502</v>
      </c>
    </row>
    <row r="5" spans="1:5" ht="15">
      <c r="A5" s="26" t="s">
        <v>84</v>
      </c>
      <c r="B5" s="66">
        <v>69.02</v>
      </c>
      <c r="C5" s="31">
        <f>RANK(B5,$B$5:$B$76,)</f>
        <v>37</v>
      </c>
      <c r="D5" s="73">
        <v>73.18</v>
      </c>
      <c r="E5" s="27">
        <f aca="true" t="shared" si="0" ref="E5:E36">RANK(D5,$D$5:$D$76,)</f>
        <v>33</v>
      </c>
    </row>
    <row r="6" spans="1:5" ht="15">
      <c r="A6" s="26" t="s">
        <v>85</v>
      </c>
      <c r="B6" s="66">
        <v>75.01</v>
      </c>
      <c r="C6" s="31">
        <f aca="true" t="shared" si="1" ref="C6:C69">RANK(B6,$B$5:$B$76,)</f>
        <v>28</v>
      </c>
      <c r="D6" s="73">
        <v>77.6</v>
      </c>
      <c r="E6" s="27">
        <f t="shared" si="0"/>
        <v>28</v>
      </c>
    </row>
    <row r="7" spans="1:5" ht="15">
      <c r="A7" s="26" t="s">
        <v>86</v>
      </c>
      <c r="B7" s="66">
        <v>46</v>
      </c>
      <c r="C7" s="31">
        <f t="shared" si="1"/>
        <v>68</v>
      </c>
      <c r="D7" s="73">
        <v>46</v>
      </c>
      <c r="E7" s="27">
        <f t="shared" si="0"/>
        <v>70</v>
      </c>
    </row>
    <row r="8" spans="1:5" ht="15">
      <c r="A8" s="26" t="s">
        <v>87</v>
      </c>
      <c r="B8" s="66">
        <v>66.3</v>
      </c>
      <c r="C8" s="31">
        <f t="shared" si="1"/>
        <v>40</v>
      </c>
      <c r="D8" s="73">
        <v>66.3</v>
      </c>
      <c r="E8" s="27">
        <f t="shared" si="0"/>
        <v>41</v>
      </c>
    </row>
    <row r="9" spans="1:5" ht="15">
      <c r="A9" s="26" t="s">
        <v>134</v>
      </c>
      <c r="B9" s="66">
        <v>80.9</v>
      </c>
      <c r="C9" s="31">
        <f t="shared" si="1"/>
        <v>22</v>
      </c>
      <c r="D9" s="73">
        <v>84.21</v>
      </c>
      <c r="E9" s="27">
        <f t="shared" si="0"/>
        <v>21</v>
      </c>
    </row>
    <row r="10" spans="1:5" ht="15">
      <c r="A10" s="26" t="s">
        <v>88</v>
      </c>
      <c r="B10" s="66">
        <v>60.33</v>
      </c>
      <c r="C10" s="31">
        <f t="shared" si="1"/>
        <v>49</v>
      </c>
      <c r="D10" s="73">
        <v>60.33</v>
      </c>
      <c r="E10" s="27">
        <f t="shared" si="0"/>
        <v>52</v>
      </c>
    </row>
    <row r="11" spans="1:5" ht="15">
      <c r="A11" s="26" t="s">
        <v>89</v>
      </c>
      <c r="B11" s="66">
        <v>99.97</v>
      </c>
      <c r="C11" s="31">
        <f t="shared" si="1"/>
        <v>8</v>
      </c>
      <c r="D11" s="73">
        <v>99.97</v>
      </c>
      <c r="E11" s="27">
        <f t="shared" si="0"/>
        <v>9</v>
      </c>
    </row>
    <row r="12" spans="1:5" ht="15">
      <c r="A12" s="26" t="s">
        <v>90</v>
      </c>
      <c r="B12" s="66">
        <v>72</v>
      </c>
      <c r="C12" s="31">
        <f t="shared" si="1"/>
        <v>33</v>
      </c>
      <c r="D12" s="73">
        <v>72</v>
      </c>
      <c r="E12" s="27">
        <f t="shared" si="0"/>
        <v>35</v>
      </c>
    </row>
    <row r="13" spans="1:5" ht="15">
      <c r="A13" s="26" t="s">
        <v>135</v>
      </c>
      <c r="B13" s="66">
        <v>64.02</v>
      </c>
      <c r="C13" s="31">
        <f t="shared" si="1"/>
        <v>44</v>
      </c>
      <c r="D13" s="73">
        <v>64.02</v>
      </c>
      <c r="E13" s="27">
        <f t="shared" si="0"/>
        <v>44</v>
      </c>
    </row>
    <row r="14" spans="1:5" ht="15">
      <c r="A14" s="26" t="s">
        <v>91</v>
      </c>
      <c r="B14" s="66">
        <v>79.86</v>
      </c>
      <c r="C14" s="31">
        <f t="shared" si="1"/>
        <v>24</v>
      </c>
      <c r="D14" s="73">
        <v>79.86</v>
      </c>
      <c r="E14" s="27">
        <f t="shared" si="0"/>
        <v>25</v>
      </c>
    </row>
    <row r="15" spans="1:5" ht="15">
      <c r="A15" s="26" t="s">
        <v>92</v>
      </c>
      <c r="B15" s="66">
        <v>65.16</v>
      </c>
      <c r="C15" s="31">
        <f t="shared" si="1"/>
        <v>42</v>
      </c>
      <c r="D15" s="73">
        <v>65.16</v>
      </c>
      <c r="E15" s="27">
        <f t="shared" si="0"/>
        <v>42</v>
      </c>
    </row>
    <row r="16" spans="1:5" ht="15">
      <c r="A16" s="26" t="s">
        <v>93</v>
      </c>
      <c r="B16" s="66">
        <v>92.77</v>
      </c>
      <c r="C16" s="31">
        <f t="shared" si="1"/>
        <v>13</v>
      </c>
      <c r="D16" s="73">
        <v>94.91</v>
      </c>
      <c r="E16" s="27">
        <f t="shared" si="0"/>
        <v>13</v>
      </c>
    </row>
    <row r="17" spans="1:5" ht="15">
      <c r="A17" s="26" t="s">
        <v>94</v>
      </c>
      <c r="B17" s="66">
        <v>50.77</v>
      </c>
      <c r="C17" s="31">
        <f t="shared" si="1"/>
        <v>64</v>
      </c>
      <c r="D17" s="73">
        <v>52.85</v>
      </c>
      <c r="E17" s="27">
        <f t="shared" si="0"/>
        <v>63</v>
      </c>
    </row>
    <row r="18" spans="1:5" ht="15">
      <c r="A18" s="26" t="s">
        <v>95</v>
      </c>
      <c r="B18" s="66">
        <v>60.12</v>
      </c>
      <c r="C18" s="31">
        <f t="shared" si="1"/>
        <v>50</v>
      </c>
      <c r="D18" s="73">
        <v>63.27</v>
      </c>
      <c r="E18" s="27">
        <f t="shared" si="0"/>
        <v>46</v>
      </c>
    </row>
    <row r="19" spans="1:5" ht="15">
      <c r="A19" s="26" t="s">
        <v>18</v>
      </c>
      <c r="B19" s="66">
        <v>94.11</v>
      </c>
      <c r="C19" s="31">
        <f t="shared" si="1"/>
        <v>11</v>
      </c>
      <c r="D19" s="73">
        <v>94.11</v>
      </c>
      <c r="E19" s="27">
        <f t="shared" si="0"/>
        <v>14</v>
      </c>
    </row>
    <row r="20" spans="1:5" ht="15">
      <c r="A20" s="26" t="s">
        <v>67</v>
      </c>
      <c r="B20" s="66">
        <v>66.99</v>
      </c>
      <c r="C20" s="31">
        <f t="shared" si="1"/>
        <v>38</v>
      </c>
      <c r="D20" s="80">
        <f>66.99+6.19</f>
        <v>73.17999999999999</v>
      </c>
      <c r="E20" s="27">
        <f t="shared" si="0"/>
        <v>34</v>
      </c>
    </row>
    <row r="21" spans="1:5" ht="15">
      <c r="A21" s="26" t="s">
        <v>96</v>
      </c>
      <c r="B21" s="66">
        <f>60450.55/525</f>
        <v>115.14390476190476</v>
      </c>
      <c r="C21" s="31">
        <f t="shared" si="1"/>
        <v>4</v>
      </c>
      <c r="D21" s="73">
        <v>115.14</v>
      </c>
      <c r="E21" s="27">
        <f t="shared" si="0"/>
        <v>5</v>
      </c>
    </row>
    <row r="22" spans="1:5" ht="15">
      <c r="A22" s="26" t="s">
        <v>136</v>
      </c>
      <c r="B22" s="66">
        <v>57.07</v>
      </c>
      <c r="C22" s="31">
        <f t="shared" si="1"/>
        <v>55</v>
      </c>
      <c r="D22" s="73">
        <v>59.5</v>
      </c>
      <c r="E22" s="27">
        <f t="shared" si="0"/>
        <v>55</v>
      </c>
    </row>
    <row r="23" spans="1:5" ht="15">
      <c r="A23" s="26" t="s">
        <v>24</v>
      </c>
      <c r="B23" s="66">
        <v>69.89</v>
      </c>
      <c r="C23" s="31">
        <f t="shared" si="1"/>
        <v>36</v>
      </c>
      <c r="D23" s="73">
        <v>69.89</v>
      </c>
      <c r="E23" s="27">
        <f t="shared" si="0"/>
        <v>38</v>
      </c>
    </row>
    <row r="24" spans="1:5" ht="15">
      <c r="A24" s="26" t="s">
        <v>20</v>
      </c>
      <c r="B24" s="66">
        <v>77.98</v>
      </c>
      <c r="C24" s="31">
        <f t="shared" si="1"/>
        <v>26</v>
      </c>
      <c r="D24" s="73">
        <v>77.98</v>
      </c>
      <c r="E24" s="27">
        <f t="shared" si="0"/>
        <v>26</v>
      </c>
    </row>
    <row r="25" spans="1:5" ht="15">
      <c r="A25" s="26" t="s">
        <v>53</v>
      </c>
      <c r="B25" s="66">
        <v>60.07</v>
      </c>
      <c r="C25" s="31">
        <f t="shared" si="1"/>
        <v>51</v>
      </c>
      <c r="D25" s="73">
        <v>60.07</v>
      </c>
      <c r="E25" s="27">
        <f t="shared" si="0"/>
        <v>53</v>
      </c>
    </row>
    <row r="26" spans="1:5" ht="15">
      <c r="A26" s="26" t="s">
        <v>54</v>
      </c>
      <c r="B26" s="66">
        <v>48.5</v>
      </c>
      <c r="C26" s="31">
        <f t="shared" si="1"/>
        <v>65</v>
      </c>
      <c r="D26" s="73">
        <v>48.5</v>
      </c>
      <c r="E26" s="27">
        <f t="shared" si="0"/>
        <v>66</v>
      </c>
    </row>
    <row r="27" spans="1:5" ht="15">
      <c r="A27" s="26" t="s">
        <v>23</v>
      </c>
      <c r="B27" s="66">
        <v>55</v>
      </c>
      <c r="C27" s="31">
        <f t="shared" si="1"/>
        <v>58</v>
      </c>
      <c r="D27" s="73">
        <v>55</v>
      </c>
      <c r="E27" s="27">
        <f t="shared" si="0"/>
        <v>60</v>
      </c>
    </row>
    <row r="28" spans="1:5" ht="15">
      <c r="A28" s="26" t="s">
        <v>97</v>
      </c>
      <c r="B28" s="66">
        <v>46.25</v>
      </c>
      <c r="C28" s="31">
        <f t="shared" si="1"/>
        <v>67</v>
      </c>
      <c r="D28" s="73">
        <v>46.25</v>
      </c>
      <c r="E28" s="27">
        <f t="shared" si="0"/>
        <v>69</v>
      </c>
    </row>
    <row r="29" spans="1:5" ht="15">
      <c r="A29" s="26" t="s">
        <v>98</v>
      </c>
      <c r="B29" s="66">
        <v>37.27</v>
      </c>
      <c r="C29" s="31">
        <f t="shared" si="1"/>
        <v>72</v>
      </c>
      <c r="D29" s="73">
        <v>37.27</v>
      </c>
      <c r="E29" s="27">
        <f t="shared" si="0"/>
        <v>72</v>
      </c>
    </row>
    <row r="30" spans="1:5" ht="15">
      <c r="A30" s="26" t="s">
        <v>137</v>
      </c>
      <c r="B30" s="66">
        <v>46.62</v>
      </c>
      <c r="C30" s="31">
        <f t="shared" si="1"/>
        <v>66</v>
      </c>
      <c r="D30" s="73">
        <v>46.62</v>
      </c>
      <c r="E30" s="27">
        <f t="shared" si="0"/>
        <v>68</v>
      </c>
    </row>
    <row r="31" spans="1:5" ht="15">
      <c r="A31" s="26" t="s">
        <v>99</v>
      </c>
      <c r="B31" s="66">
        <v>91.11</v>
      </c>
      <c r="C31" s="31">
        <f t="shared" si="1"/>
        <v>15</v>
      </c>
      <c r="D31" s="73">
        <v>93.18</v>
      </c>
      <c r="E31" s="27">
        <f t="shared" si="0"/>
        <v>15</v>
      </c>
    </row>
    <row r="32" spans="1:5" ht="15">
      <c r="A32" s="26" t="s">
        <v>100</v>
      </c>
      <c r="B32" s="66">
        <v>126.4</v>
      </c>
      <c r="C32" s="31">
        <f t="shared" si="1"/>
        <v>2</v>
      </c>
      <c r="D32" s="73">
        <v>132.71</v>
      </c>
      <c r="E32" s="27">
        <f t="shared" si="0"/>
        <v>2</v>
      </c>
    </row>
    <row r="33" spans="1:5" ht="15">
      <c r="A33" s="26" t="s">
        <v>138</v>
      </c>
      <c r="B33" s="66">
        <v>130.39</v>
      </c>
      <c r="C33" s="31">
        <f t="shared" si="1"/>
        <v>1</v>
      </c>
      <c r="D33" s="73">
        <v>132.04</v>
      </c>
      <c r="E33" s="27">
        <f t="shared" si="0"/>
        <v>3</v>
      </c>
    </row>
    <row r="34" spans="1:5" ht="15">
      <c r="A34" s="26" t="s">
        <v>101</v>
      </c>
      <c r="B34" s="66">
        <v>65.64</v>
      </c>
      <c r="C34" s="31">
        <f t="shared" si="1"/>
        <v>41</v>
      </c>
      <c r="D34" s="73">
        <v>68.92</v>
      </c>
      <c r="E34" s="27">
        <f t="shared" si="0"/>
        <v>39</v>
      </c>
    </row>
    <row r="35" spans="1:5" ht="15">
      <c r="A35" s="26" t="s">
        <v>139</v>
      </c>
      <c r="B35" s="66">
        <v>44.94</v>
      </c>
      <c r="C35" s="31">
        <f t="shared" si="1"/>
        <v>70</v>
      </c>
      <c r="D35" s="73">
        <v>44.94</v>
      </c>
      <c r="E35" s="27">
        <f t="shared" si="0"/>
        <v>71</v>
      </c>
    </row>
    <row r="36" spans="1:5" ht="15">
      <c r="A36" s="26" t="s">
        <v>102</v>
      </c>
      <c r="B36" s="67">
        <v>111.5</v>
      </c>
      <c r="C36" s="31">
        <f t="shared" si="1"/>
        <v>5</v>
      </c>
      <c r="D36" s="80">
        <v>114.02</v>
      </c>
      <c r="E36" s="27">
        <f t="shared" si="0"/>
        <v>6</v>
      </c>
    </row>
    <row r="37" spans="1:5" ht="15">
      <c r="A37" s="26" t="s">
        <v>140</v>
      </c>
      <c r="B37" s="66">
        <v>57.36</v>
      </c>
      <c r="C37" s="31">
        <f t="shared" si="1"/>
        <v>54</v>
      </c>
      <c r="D37" s="73">
        <v>59.81</v>
      </c>
      <c r="E37" s="27">
        <f aca="true" t="shared" si="2" ref="E37:E68">RANK(D37,$D$5:$D$76,)</f>
        <v>54</v>
      </c>
    </row>
    <row r="38" spans="1:5" ht="15">
      <c r="A38" s="26" t="s">
        <v>103</v>
      </c>
      <c r="B38" s="66">
        <f>83.44+18.63</f>
        <v>102.07</v>
      </c>
      <c r="C38" s="31">
        <f t="shared" si="1"/>
        <v>7</v>
      </c>
      <c r="D38" s="73">
        <v>105.98</v>
      </c>
      <c r="E38" s="27">
        <f t="shared" si="2"/>
        <v>7</v>
      </c>
    </row>
    <row r="39" spans="1:5" ht="15">
      <c r="A39" s="26" t="s">
        <v>104</v>
      </c>
      <c r="B39" s="66">
        <v>52.49</v>
      </c>
      <c r="C39" s="31">
        <f t="shared" si="1"/>
        <v>63</v>
      </c>
      <c r="D39" s="73">
        <v>52.49</v>
      </c>
      <c r="E39" s="27">
        <f t="shared" si="2"/>
        <v>64</v>
      </c>
    </row>
    <row r="40" spans="1:5" ht="15">
      <c r="A40" s="26" t="s">
        <v>105</v>
      </c>
      <c r="B40" s="66">
        <v>63.36</v>
      </c>
      <c r="C40" s="31">
        <f t="shared" si="1"/>
        <v>45</v>
      </c>
      <c r="D40" s="73">
        <v>63.36</v>
      </c>
      <c r="E40" s="27">
        <f t="shared" si="2"/>
        <v>45</v>
      </c>
    </row>
    <row r="41" spans="1:5" ht="15">
      <c r="A41" s="26" t="s">
        <v>141</v>
      </c>
      <c r="B41" s="66">
        <v>52.65</v>
      </c>
      <c r="C41" s="31">
        <f t="shared" si="1"/>
        <v>62</v>
      </c>
      <c r="D41" s="73">
        <v>53.03</v>
      </c>
      <c r="E41" s="27">
        <f t="shared" si="2"/>
        <v>62</v>
      </c>
    </row>
    <row r="42" spans="1:5" ht="15">
      <c r="A42" s="26" t="s">
        <v>106</v>
      </c>
      <c r="B42" s="66">
        <v>76.14</v>
      </c>
      <c r="C42" s="31">
        <f t="shared" si="1"/>
        <v>27</v>
      </c>
      <c r="D42" s="73">
        <v>76.14</v>
      </c>
      <c r="E42" s="27">
        <f t="shared" si="2"/>
        <v>29</v>
      </c>
    </row>
    <row r="43" spans="1:5" ht="15">
      <c r="A43" s="26" t="s">
        <v>107</v>
      </c>
      <c r="B43" s="66">
        <v>53.2</v>
      </c>
      <c r="C43" s="31">
        <f t="shared" si="1"/>
        <v>61</v>
      </c>
      <c r="D43" s="73">
        <v>61.3</v>
      </c>
      <c r="E43" s="27">
        <f t="shared" si="2"/>
        <v>47</v>
      </c>
    </row>
    <row r="44" spans="1:5" ht="15">
      <c r="A44" s="26" t="s">
        <v>108</v>
      </c>
      <c r="B44" s="66">
        <v>66.87</v>
      </c>
      <c r="C44" s="31">
        <f t="shared" si="1"/>
        <v>39</v>
      </c>
      <c r="D44" s="73">
        <v>68.46</v>
      </c>
      <c r="E44" s="27">
        <f t="shared" si="2"/>
        <v>40</v>
      </c>
    </row>
    <row r="45" spans="1:5" ht="15">
      <c r="A45" s="26" t="s">
        <v>109</v>
      </c>
      <c r="B45" s="66">
        <v>82.15</v>
      </c>
      <c r="C45" s="31">
        <f t="shared" si="1"/>
        <v>20</v>
      </c>
      <c r="D45" s="73">
        <v>84.58</v>
      </c>
      <c r="E45" s="27">
        <f t="shared" si="2"/>
        <v>20</v>
      </c>
    </row>
    <row r="46" spans="1:5" ht="15">
      <c r="A46" s="26" t="s">
        <v>110</v>
      </c>
      <c r="B46" s="66">
        <v>104</v>
      </c>
      <c r="C46" s="31">
        <f t="shared" si="1"/>
        <v>6</v>
      </c>
      <c r="D46" s="73">
        <v>104</v>
      </c>
      <c r="E46" s="27">
        <f t="shared" si="2"/>
        <v>8</v>
      </c>
    </row>
    <row r="47" spans="1:5" ht="15">
      <c r="A47" s="26" t="s">
        <v>111</v>
      </c>
      <c r="B47" s="66">
        <v>61.12</v>
      </c>
      <c r="C47" s="31">
        <f t="shared" si="1"/>
        <v>46</v>
      </c>
      <c r="D47" s="73">
        <v>61.12</v>
      </c>
      <c r="E47" s="27">
        <f t="shared" si="2"/>
        <v>48</v>
      </c>
    </row>
    <row r="48" spans="1:5" ht="15">
      <c r="A48" s="26" t="s">
        <v>378</v>
      </c>
      <c r="B48" s="66">
        <v>86.83</v>
      </c>
      <c r="C48" s="31">
        <f t="shared" si="1"/>
        <v>18</v>
      </c>
      <c r="D48" s="73">
        <v>86.83</v>
      </c>
      <c r="E48" s="27">
        <f t="shared" si="2"/>
        <v>19</v>
      </c>
    </row>
    <row r="49" spans="1:5" ht="15">
      <c r="A49" s="26" t="s">
        <v>112</v>
      </c>
      <c r="B49" s="66">
        <v>117.37</v>
      </c>
      <c r="C49" s="31">
        <f t="shared" si="1"/>
        <v>3</v>
      </c>
      <c r="D49" s="73">
        <v>120.77</v>
      </c>
      <c r="E49" s="27">
        <f t="shared" si="2"/>
        <v>4</v>
      </c>
    </row>
    <row r="50" spans="1:5" ht="15">
      <c r="A50" s="26" t="s">
        <v>113</v>
      </c>
      <c r="B50" s="66">
        <v>73.2</v>
      </c>
      <c r="C50" s="31">
        <f t="shared" si="1"/>
        <v>29</v>
      </c>
      <c r="D50" s="73">
        <v>73.2</v>
      </c>
      <c r="E50" s="27">
        <f t="shared" si="2"/>
        <v>32</v>
      </c>
    </row>
    <row r="51" spans="1:5" ht="15">
      <c r="A51" s="26" t="s">
        <v>114</v>
      </c>
      <c r="B51" s="66">
        <v>55.49</v>
      </c>
      <c r="C51" s="31">
        <f t="shared" si="1"/>
        <v>57</v>
      </c>
      <c r="D51" s="73">
        <v>55.49</v>
      </c>
      <c r="E51" s="27">
        <f t="shared" si="2"/>
        <v>59</v>
      </c>
    </row>
    <row r="52" spans="1:5" ht="15">
      <c r="A52" s="26" t="s">
        <v>115</v>
      </c>
      <c r="B52" s="66">
        <v>71.21</v>
      </c>
      <c r="C52" s="31">
        <f t="shared" si="1"/>
        <v>34</v>
      </c>
      <c r="D52" s="73">
        <v>71.21</v>
      </c>
      <c r="E52" s="27">
        <f t="shared" si="2"/>
        <v>36</v>
      </c>
    </row>
    <row r="53" spans="1:5" ht="15">
      <c r="A53" s="26" t="s">
        <v>116</v>
      </c>
      <c r="B53" s="66">
        <v>99.29</v>
      </c>
      <c r="C53" s="31">
        <f t="shared" si="1"/>
        <v>9</v>
      </c>
      <c r="D53" s="73">
        <v>133.79</v>
      </c>
      <c r="E53" s="27">
        <f t="shared" si="2"/>
        <v>1</v>
      </c>
    </row>
    <row r="54" spans="1:5" ht="15">
      <c r="A54" s="26" t="s">
        <v>117</v>
      </c>
      <c r="B54" s="66">
        <v>78.85</v>
      </c>
      <c r="C54" s="31">
        <f t="shared" si="1"/>
        <v>25</v>
      </c>
      <c r="D54" s="73">
        <v>81.05</v>
      </c>
      <c r="E54" s="27">
        <f t="shared" si="2"/>
        <v>24</v>
      </c>
    </row>
    <row r="55" spans="1:5" ht="15">
      <c r="A55" s="26" t="s">
        <v>142</v>
      </c>
      <c r="B55" s="67">
        <v>89.92</v>
      </c>
      <c r="C55" s="31">
        <f t="shared" si="1"/>
        <v>17</v>
      </c>
      <c r="D55" s="80">
        <v>91.92</v>
      </c>
      <c r="E55" s="27">
        <f t="shared" si="2"/>
        <v>16</v>
      </c>
    </row>
    <row r="56" spans="1:5" ht="15">
      <c r="A56" s="26" t="s">
        <v>398</v>
      </c>
      <c r="B56" s="66">
        <v>92.76</v>
      </c>
      <c r="C56" s="31">
        <f t="shared" si="1"/>
        <v>14</v>
      </c>
      <c r="D56" s="73">
        <v>95.59</v>
      </c>
      <c r="E56" s="27">
        <f t="shared" si="2"/>
        <v>12</v>
      </c>
    </row>
    <row r="57" spans="1:5" ht="15">
      <c r="A57" s="26" t="s">
        <v>118</v>
      </c>
      <c r="B57" s="66">
        <v>90.66</v>
      </c>
      <c r="C57" s="31">
        <f t="shared" si="1"/>
        <v>16</v>
      </c>
      <c r="D57" s="73">
        <v>90.66</v>
      </c>
      <c r="E57" s="27">
        <f t="shared" si="2"/>
        <v>17</v>
      </c>
    </row>
    <row r="58" spans="1:5" ht="15">
      <c r="A58" s="26" t="s">
        <v>27</v>
      </c>
      <c r="B58" s="66">
        <v>93.82</v>
      </c>
      <c r="C58" s="31">
        <f t="shared" si="1"/>
        <v>12</v>
      </c>
      <c r="D58" s="73">
        <v>97.35</v>
      </c>
      <c r="E58" s="27">
        <f t="shared" si="2"/>
        <v>10</v>
      </c>
    </row>
    <row r="59" spans="1:5" ht="15">
      <c r="A59" s="26" t="s">
        <v>396</v>
      </c>
      <c r="B59" s="66">
        <v>45.82</v>
      </c>
      <c r="C59" s="31">
        <f t="shared" si="1"/>
        <v>69</v>
      </c>
      <c r="D59" s="73">
        <v>50.4</v>
      </c>
      <c r="E59" s="27">
        <f t="shared" si="2"/>
        <v>65</v>
      </c>
    </row>
    <row r="60" spans="1:5" ht="15">
      <c r="A60" s="26" t="s">
        <v>380</v>
      </c>
      <c r="B60" s="66">
        <v>73.17</v>
      </c>
      <c r="C60" s="31">
        <f t="shared" si="1"/>
        <v>31</v>
      </c>
      <c r="D60" s="73">
        <v>77.93</v>
      </c>
      <c r="E60" s="27">
        <f t="shared" si="2"/>
        <v>27</v>
      </c>
    </row>
    <row r="61" spans="1:5" ht="15">
      <c r="A61" s="26" t="s">
        <v>119</v>
      </c>
      <c r="B61" s="66">
        <v>53.3</v>
      </c>
      <c r="C61" s="31">
        <f t="shared" si="1"/>
        <v>60</v>
      </c>
      <c r="D61" s="73">
        <v>54.42</v>
      </c>
      <c r="E61" s="27">
        <f t="shared" si="2"/>
        <v>61</v>
      </c>
    </row>
    <row r="62" spans="1:5" ht="15">
      <c r="A62" s="26" t="s">
        <v>120</v>
      </c>
      <c r="B62" s="66">
        <v>58.07</v>
      </c>
      <c r="C62" s="31">
        <f t="shared" si="1"/>
        <v>53</v>
      </c>
      <c r="D62" s="73">
        <v>58.07</v>
      </c>
      <c r="E62" s="27">
        <f t="shared" si="2"/>
        <v>57</v>
      </c>
    </row>
    <row r="63" spans="1:5" ht="15">
      <c r="A63" s="26" t="s">
        <v>35</v>
      </c>
      <c r="B63" s="66">
        <v>83.83</v>
      </c>
      <c r="C63" s="31">
        <f t="shared" si="1"/>
        <v>19</v>
      </c>
      <c r="D63" s="73">
        <v>88.02</v>
      </c>
      <c r="E63" s="27">
        <f t="shared" si="2"/>
        <v>18</v>
      </c>
    </row>
    <row r="64" spans="1:5" ht="15">
      <c r="A64" s="26" t="s">
        <v>121</v>
      </c>
      <c r="B64" s="66">
        <v>58.78</v>
      </c>
      <c r="C64" s="31">
        <f t="shared" si="1"/>
        <v>52</v>
      </c>
      <c r="D64" s="73">
        <v>58.78</v>
      </c>
      <c r="E64" s="27">
        <f t="shared" si="2"/>
        <v>56</v>
      </c>
    </row>
    <row r="65" spans="1:5" ht="15">
      <c r="A65" s="26" t="s">
        <v>122</v>
      </c>
      <c r="B65" s="66">
        <v>73.2</v>
      </c>
      <c r="C65" s="31">
        <f t="shared" si="1"/>
        <v>29</v>
      </c>
      <c r="D65" s="73">
        <v>76.04</v>
      </c>
      <c r="E65" s="27">
        <f t="shared" si="2"/>
        <v>30</v>
      </c>
    </row>
    <row r="66" spans="1:5" ht="15">
      <c r="A66" s="26" t="s">
        <v>397</v>
      </c>
      <c r="B66" s="66">
        <v>81.78</v>
      </c>
      <c r="C66" s="31">
        <f t="shared" si="1"/>
        <v>21</v>
      </c>
      <c r="D66" s="73">
        <v>83.42</v>
      </c>
      <c r="E66" s="27">
        <f t="shared" si="2"/>
        <v>22</v>
      </c>
    </row>
    <row r="67" spans="1:5" ht="15">
      <c r="A67" s="26" t="s">
        <v>124</v>
      </c>
      <c r="B67" s="66">
        <v>69.92</v>
      </c>
      <c r="C67" s="31">
        <f t="shared" si="1"/>
        <v>35</v>
      </c>
      <c r="D67" s="73">
        <v>69.92</v>
      </c>
      <c r="E67" s="27">
        <f t="shared" si="2"/>
        <v>37</v>
      </c>
    </row>
    <row r="68" spans="1:5" ht="15">
      <c r="A68" s="26" t="s">
        <v>143</v>
      </c>
      <c r="B68" s="66">
        <v>60.63</v>
      </c>
      <c r="C68" s="31">
        <f t="shared" si="1"/>
        <v>48</v>
      </c>
      <c r="D68" s="73">
        <v>60.63</v>
      </c>
      <c r="E68" s="27">
        <f t="shared" si="2"/>
        <v>50</v>
      </c>
    </row>
    <row r="69" spans="1:5" ht="15">
      <c r="A69" s="26" t="s">
        <v>125</v>
      </c>
      <c r="B69" s="66">
        <v>56.08</v>
      </c>
      <c r="C69" s="31">
        <f t="shared" si="1"/>
        <v>56</v>
      </c>
      <c r="D69" s="81">
        <v>56.08</v>
      </c>
      <c r="E69" s="27">
        <f aca="true" t="shared" si="3" ref="E69:E76">RANK(D69,$D$5:$D$76,)</f>
        <v>58</v>
      </c>
    </row>
    <row r="70" spans="1:5" ht="15">
      <c r="A70" s="26" t="s">
        <v>126</v>
      </c>
      <c r="B70" s="66">
        <v>42.25</v>
      </c>
      <c r="C70" s="31">
        <f aca="true" t="shared" si="4" ref="C70:C76">RANK(B70,$B$5:$B$76,)</f>
        <v>71</v>
      </c>
      <c r="D70" s="73">
        <v>47.87</v>
      </c>
      <c r="E70" s="27">
        <f t="shared" si="3"/>
        <v>67</v>
      </c>
    </row>
    <row r="71" spans="1:5" ht="15">
      <c r="A71" s="26" t="s">
        <v>127</v>
      </c>
      <c r="B71" s="66">
        <v>55</v>
      </c>
      <c r="C71" s="31">
        <f t="shared" si="4"/>
        <v>58</v>
      </c>
      <c r="D71" s="73">
        <v>60.55</v>
      </c>
      <c r="E71" s="27">
        <f t="shared" si="3"/>
        <v>51</v>
      </c>
    </row>
    <row r="72" spans="1:5" ht="15">
      <c r="A72" s="26" t="s">
        <v>128</v>
      </c>
      <c r="B72" s="66">
        <v>61</v>
      </c>
      <c r="C72" s="31">
        <f t="shared" si="4"/>
        <v>47</v>
      </c>
      <c r="D72" s="73">
        <v>61</v>
      </c>
      <c r="E72" s="27">
        <f t="shared" si="3"/>
        <v>49</v>
      </c>
    </row>
    <row r="73" spans="1:5" ht="15">
      <c r="A73" s="26" t="s">
        <v>420</v>
      </c>
      <c r="B73" s="66">
        <v>64.35</v>
      </c>
      <c r="C73" s="31">
        <f t="shared" si="4"/>
        <v>43</v>
      </c>
      <c r="D73" s="73">
        <v>64.35</v>
      </c>
      <c r="E73" s="27">
        <f t="shared" si="3"/>
        <v>43</v>
      </c>
    </row>
    <row r="74" spans="1:5" ht="15">
      <c r="A74" s="26" t="s">
        <v>144</v>
      </c>
      <c r="B74" s="66">
        <v>95.96</v>
      </c>
      <c r="C74" s="31">
        <f t="shared" si="4"/>
        <v>10</v>
      </c>
      <c r="D74" s="73">
        <v>95.96</v>
      </c>
      <c r="E74" s="27">
        <f t="shared" si="3"/>
        <v>11</v>
      </c>
    </row>
    <row r="75" spans="1:5" ht="15">
      <c r="A75" s="26" t="s">
        <v>130</v>
      </c>
      <c r="B75" s="66">
        <v>72.99</v>
      </c>
      <c r="C75" s="31">
        <f t="shared" si="4"/>
        <v>32</v>
      </c>
      <c r="D75" s="73">
        <v>75.13</v>
      </c>
      <c r="E75" s="27">
        <f t="shared" si="3"/>
        <v>31</v>
      </c>
    </row>
    <row r="76" spans="1:5" ht="15">
      <c r="A76" s="26" t="s">
        <v>131</v>
      </c>
      <c r="B76" s="66">
        <v>80.34</v>
      </c>
      <c r="C76" s="31">
        <f t="shared" si="4"/>
        <v>23</v>
      </c>
      <c r="D76" s="73">
        <v>82.02</v>
      </c>
      <c r="E76" s="27">
        <f t="shared" si="3"/>
        <v>23</v>
      </c>
    </row>
    <row r="77" spans="1:5" ht="15">
      <c r="A77" s="29"/>
      <c r="B77" s="79"/>
      <c r="C77" s="32"/>
      <c r="D77" s="80"/>
      <c r="E77" s="33"/>
    </row>
    <row r="78" spans="1:5" ht="15">
      <c r="A78" s="29" t="s">
        <v>78</v>
      </c>
      <c r="B78" s="79">
        <f>AVERAGE(B5:B76)</f>
        <v>72.69977645502644</v>
      </c>
      <c r="C78" s="34"/>
      <c r="D78" s="82">
        <f>AVERAGE(D5:D76)</f>
        <v>74.6902777777778</v>
      </c>
      <c r="E78" s="33"/>
    </row>
    <row r="79" spans="1:5" ht="15">
      <c r="A79" s="29" t="s">
        <v>79</v>
      </c>
      <c r="B79" s="79">
        <f>MAX(B5:B76)</f>
        <v>130.39</v>
      </c>
      <c r="C79" s="34"/>
      <c r="D79" s="82">
        <f>MAX(D5:D76)</f>
        <v>133.79</v>
      </c>
      <c r="E79" s="33"/>
    </row>
    <row r="80" spans="1:5" ht="15">
      <c r="A80" s="29" t="s">
        <v>80</v>
      </c>
      <c r="B80" s="79">
        <f>QUARTILE(B5:B76,3)</f>
        <v>84.58</v>
      </c>
      <c r="C80" s="34"/>
      <c r="D80" s="82">
        <f>QUARTILE(D5:D76,3)</f>
        <v>87.1275</v>
      </c>
      <c r="E80" s="33"/>
    </row>
    <row r="81" spans="1:5" ht="15">
      <c r="A81" s="29" t="s">
        <v>81</v>
      </c>
      <c r="B81" s="79">
        <f>MEDIAN(B5:B76)</f>
        <v>69.455</v>
      </c>
      <c r="C81" s="34"/>
      <c r="D81" s="82">
        <f>MEDIAN(D5:D76)</f>
        <v>70.565</v>
      </c>
      <c r="E81" s="33"/>
    </row>
    <row r="82" spans="1:5" ht="15">
      <c r="A82" s="29" t="s">
        <v>82</v>
      </c>
      <c r="B82" s="79">
        <f>QUARTILE(B5:B76,1)</f>
        <v>57.2875</v>
      </c>
      <c r="C82" s="34"/>
      <c r="D82" s="82">
        <f>QUARTILE(D5:D76,1)</f>
        <v>59.7325</v>
      </c>
      <c r="E82" s="33"/>
    </row>
    <row r="83" spans="1:5" ht="15">
      <c r="A83" s="29" t="s">
        <v>83</v>
      </c>
      <c r="B83" s="79">
        <f>MIN(B5:B76)</f>
        <v>37.27</v>
      </c>
      <c r="C83" s="34"/>
      <c r="D83" s="82">
        <f>MIN(D5:D76)</f>
        <v>37.27</v>
      </c>
      <c r="E83" s="33"/>
    </row>
  </sheetData>
  <sheetProtection/>
  <mergeCells count="1">
    <mergeCell ref="A2:E2"/>
  </mergeCells>
  <printOptions horizontalCentered="1"/>
  <pageMargins left="0.7" right="0.7" top="0.54" bottom="0.92" header="0.3" footer="0.3"/>
  <pageSetup horizontalDpi="600" verticalDpi="600" orientation="portrait" r:id="rId1"/>
  <headerFooter>
    <oddHeader>&amp;C&amp;12Part-Time Faculty Salary Comparisons in California Community Colleges 2013</oddHeader>
    <oddFooter>&amp;LResearch Department
California Federation of Teachers&amp;R1-9-14</oddFooter>
  </headerFooter>
</worksheet>
</file>

<file path=xl/worksheets/sheet4.xml><?xml version="1.0" encoding="utf-8"?>
<worksheet xmlns="http://schemas.openxmlformats.org/spreadsheetml/2006/main" xmlns:r="http://schemas.openxmlformats.org/officeDocument/2006/relationships">
  <dimension ref="A1:G74"/>
  <sheetViews>
    <sheetView zoomScalePageLayoutView="0" workbookViewId="0" topLeftCell="A1">
      <pane ySplit="2" topLeftCell="A42" activePane="bottomLeft" state="frozen"/>
      <selection pane="topLeft" activeCell="A1" sqref="A1"/>
      <selection pane="bottomLeft" activeCell="E45" sqref="E45"/>
    </sheetView>
  </sheetViews>
  <sheetFormatPr defaultColWidth="8.8515625" defaultRowHeight="15"/>
  <cols>
    <col min="1" max="1" width="23.140625" style="1" bestFit="1" customWidth="1"/>
    <col min="2" max="2" width="7.7109375" style="16" customWidth="1"/>
    <col min="3" max="3" width="12.8515625" style="3" bestFit="1" customWidth="1"/>
    <col min="4" max="4" width="35.7109375" style="15" customWidth="1"/>
    <col min="5" max="5" width="25.7109375" style="15" customWidth="1"/>
    <col min="6" max="6" width="13.8515625" style="15" bestFit="1" customWidth="1"/>
    <col min="7" max="7" width="11.57421875" style="59" bestFit="1" customWidth="1"/>
    <col min="8" max="16384" width="8.8515625" style="2" customWidth="1"/>
  </cols>
  <sheetData>
    <row r="1" spans="1:5" s="6" customFormat="1" ht="15.75">
      <c r="A1" s="119" t="s">
        <v>505</v>
      </c>
      <c r="B1" s="119"/>
      <c r="C1" s="119"/>
      <c r="D1" s="119"/>
      <c r="E1" s="119"/>
    </row>
    <row r="2" spans="1:7" ht="67.5">
      <c r="A2" s="4" t="s">
        <v>70</v>
      </c>
      <c r="B2" s="18" t="s">
        <v>553</v>
      </c>
      <c r="C2" s="5" t="s">
        <v>173</v>
      </c>
      <c r="D2" s="17" t="s">
        <v>218</v>
      </c>
      <c r="E2" s="17" t="s">
        <v>513</v>
      </c>
      <c r="F2" s="17" t="s">
        <v>72</v>
      </c>
      <c r="G2" s="61" t="s">
        <v>390</v>
      </c>
    </row>
    <row r="3" spans="1:7" ht="45">
      <c r="A3" s="26" t="s">
        <v>84</v>
      </c>
      <c r="B3" s="36" t="s">
        <v>366</v>
      </c>
      <c r="C3" s="37" t="s">
        <v>183</v>
      </c>
      <c r="D3" s="38" t="s">
        <v>219</v>
      </c>
      <c r="E3" s="38" t="s">
        <v>274</v>
      </c>
      <c r="F3" s="39" t="s">
        <v>145</v>
      </c>
      <c r="G3" s="58" t="s">
        <v>450</v>
      </c>
    </row>
    <row r="4" spans="1:7" ht="75">
      <c r="A4" s="26" t="s">
        <v>85</v>
      </c>
      <c r="B4" s="36" t="s">
        <v>366</v>
      </c>
      <c r="C4" s="37" t="s">
        <v>187</v>
      </c>
      <c r="D4" s="38" t="s">
        <v>220</v>
      </c>
      <c r="E4" s="38" t="s">
        <v>275</v>
      </c>
      <c r="F4" s="39" t="s">
        <v>146</v>
      </c>
      <c r="G4" s="58" t="s">
        <v>451</v>
      </c>
    </row>
    <row r="5" spans="1:7" ht="45">
      <c r="A5" s="26" t="s">
        <v>86</v>
      </c>
      <c r="B5" s="36" t="s">
        <v>365</v>
      </c>
      <c r="C5" s="37" t="s">
        <v>190</v>
      </c>
      <c r="D5" s="38" t="s">
        <v>221</v>
      </c>
      <c r="E5" s="38" t="s">
        <v>276</v>
      </c>
      <c r="F5" s="39" t="s">
        <v>147</v>
      </c>
      <c r="G5" s="58"/>
    </row>
    <row r="6" spans="1:7" ht="60">
      <c r="A6" s="26" t="s">
        <v>87</v>
      </c>
      <c r="B6" s="36" t="s">
        <v>365</v>
      </c>
      <c r="C6" s="37" t="s">
        <v>192</v>
      </c>
      <c r="D6" s="38" t="s">
        <v>222</v>
      </c>
      <c r="E6" s="38" t="s">
        <v>277</v>
      </c>
      <c r="F6" s="39" t="s">
        <v>145</v>
      </c>
      <c r="G6" s="58"/>
    </row>
    <row r="7" spans="1:7" ht="105">
      <c r="A7" s="26" t="s">
        <v>371</v>
      </c>
      <c r="B7" s="36" t="s">
        <v>366</v>
      </c>
      <c r="C7" s="37" t="s">
        <v>193</v>
      </c>
      <c r="D7" s="38" t="s">
        <v>389</v>
      </c>
      <c r="E7" s="38" t="s">
        <v>278</v>
      </c>
      <c r="F7" s="54" t="s">
        <v>467</v>
      </c>
      <c r="G7" s="58" t="s">
        <v>391</v>
      </c>
    </row>
    <row r="8" spans="1:7" ht="75">
      <c r="A8" s="26" t="s">
        <v>88</v>
      </c>
      <c r="B8" s="40" t="s">
        <v>366</v>
      </c>
      <c r="C8" s="37" t="s">
        <v>194</v>
      </c>
      <c r="D8" s="38" t="s">
        <v>223</v>
      </c>
      <c r="E8" s="38" t="s">
        <v>279</v>
      </c>
      <c r="F8" s="39" t="s">
        <v>149</v>
      </c>
      <c r="G8" s="58" t="s">
        <v>452</v>
      </c>
    </row>
    <row r="9" spans="1:7" ht="30">
      <c r="A9" s="26" t="s">
        <v>89</v>
      </c>
      <c r="B9" s="40" t="s">
        <v>365</v>
      </c>
      <c r="C9" s="37" t="s">
        <v>195</v>
      </c>
      <c r="D9" s="38" t="s">
        <v>385</v>
      </c>
      <c r="E9" s="38" t="s">
        <v>280</v>
      </c>
      <c r="F9" s="54" t="s">
        <v>468</v>
      </c>
      <c r="G9" s="58"/>
    </row>
    <row r="10" spans="1:7" ht="45">
      <c r="A10" s="26" t="s">
        <v>90</v>
      </c>
      <c r="B10" s="36" t="s">
        <v>365</v>
      </c>
      <c r="C10" s="37" t="s">
        <v>191</v>
      </c>
      <c r="D10" s="38" t="s">
        <v>224</v>
      </c>
      <c r="E10" s="38" t="s">
        <v>281</v>
      </c>
      <c r="F10" s="39" t="s">
        <v>150</v>
      </c>
      <c r="G10" s="58"/>
    </row>
    <row r="11" spans="1:7" ht="45">
      <c r="A11" s="26" t="s">
        <v>372</v>
      </c>
      <c r="B11" s="36" t="s">
        <v>366</v>
      </c>
      <c r="C11" s="37" t="s">
        <v>196</v>
      </c>
      <c r="D11" s="38" t="s">
        <v>225</v>
      </c>
      <c r="E11" s="38" t="s">
        <v>282</v>
      </c>
      <c r="F11" s="54" t="s">
        <v>146</v>
      </c>
      <c r="G11" s="58" t="s">
        <v>453</v>
      </c>
    </row>
    <row r="12" spans="1:7" ht="30">
      <c r="A12" s="26" t="s">
        <v>91</v>
      </c>
      <c r="B12" s="36" t="s">
        <v>366</v>
      </c>
      <c r="C12" s="37" t="s">
        <v>197</v>
      </c>
      <c r="D12" s="38" t="s">
        <v>226</v>
      </c>
      <c r="E12" s="38" t="s">
        <v>283</v>
      </c>
      <c r="F12" s="39" t="s">
        <v>151</v>
      </c>
      <c r="G12" s="58" t="s">
        <v>454</v>
      </c>
    </row>
    <row r="13" spans="1:7" ht="60">
      <c r="A13" s="26" t="s">
        <v>92</v>
      </c>
      <c r="B13" s="36" t="s">
        <v>365</v>
      </c>
      <c r="C13" s="37" t="s">
        <v>198</v>
      </c>
      <c r="D13" s="38" t="s">
        <v>227</v>
      </c>
      <c r="E13" s="38" t="s">
        <v>284</v>
      </c>
      <c r="F13" s="39" t="s">
        <v>152</v>
      </c>
      <c r="G13" s="58"/>
    </row>
    <row r="14" spans="1:7" ht="45">
      <c r="A14" s="26" t="s">
        <v>93</v>
      </c>
      <c r="B14" s="36" t="s">
        <v>366</v>
      </c>
      <c r="C14" s="41"/>
      <c r="D14" s="38" t="s">
        <v>228</v>
      </c>
      <c r="E14" s="38" t="s">
        <v>285</v>
      </c>
      <c r="F14" s="54" t="s">
        <v>468</v>
      </c>
      <c r="G14" s="60" t="s">
        <v>465</v>
      </c>
    </row>
    <row r="15" spans="1:7" ht="30">
      <c r="A15" s="26" t="s">
        <v>94</v>
      </c>
      <c r="B15" s="36" t="s">
        <v>365</v>
      </c>
      <c r="C15" s="37" t="s">
        <v>199</v>
      </c>
      <c r="D15" s="38" t="s">
        <v>229</v>
      </c>
      <c r="E15" s="38" t="s">
        <v>286</v>
      </c>
      <c r="F15" s="39" t="s">
        <v>153</v>
      </c>
      <c r="G15" s="58"/>
    </row>
    <row r="16" spans="1:7" ht="45">
      <c r="A16" s="26" t="s">
        <v>95</v>
      </c>
      <c r="B16" s="36" t="s">
        <v>366</v>
      </c>
      <c r="C16" s="37" t="s">
        <v>192</v>
      </c>
      <c r="D16" s="38" t="s">
        <v>230</v>
      </c>
      <c r="E16" s="38" t="s">
        <v>287</v>
      </c>
      <c r="F16" s="39" t="s">
        <v>148</v>
      </c>
      <c r="G16" s="58" t="s">
        <v>554</v>
      </c>
    </row>
    <row r="17" spans="1:7" ht="75">
      <c r="A17" s="26" t="s">
        <v>18</v>
      </c>
      <c r="B17" s="40" t="s">
        <v>366</v>
      </c>
      <c r="C17" s="37" t="s">
        <v>200</v>
      </c>
      <c r="D17" s="38" t="s">
        <v>386</v>
      </c>
      <c r="E17" s="38" t="s">
        <v>288</v>
      </c>
      <c r="F17" s="54" t="s">
        <v>153</v>
      </c>
      <c r="G17" s="58" t="s">
        <v>455</v>
      </c>
    </row>
    <row r="18" spans="1:7" ht="45">
      <c r="A18" s="26" t="s">
        <v>67</v>
      </c>
      <c r="B18" s="36" t="s">
        <v>366</v>
      </c>
      <c r="C18" s="37" t="s">
        <v>201</v>
      </c>
      <c r="D18" s="38" t="s">
        <v>231</v>
      </c>
      <c r="E18" s="49" t="s">
        <v>421</v>
      </c>
      <c r="F18" s="39" t="s">
        <v>154</v>
      </c>
      <c r="G18" s="58"/>
    </row>
    <row r="19" spans="1:7" ht="30">
      <c r="A19" s="26" t="s">
        <v>96</v>
      </c>
      <c r="B19" s="36" t="s">
        <v>365</v>
      </c>
      <c r="C19" s="37" t="s">
        <v>185</v>
      </c>
      <c r="D19" s="38" t="s">
        <v>232</v>
      </c>
      <c r="E19" s="38" t="s">
        <v>289</v>
      </c>
      <c r="F19" s="54" t="s">
        <v>469</v>
      </c>
      <c r="G19" s="58"/>
    </row>
    <row r="20" spans="1:7" ht="45">
      <c r="A20" s="26" t="s">
        <v>56</v>
      </c>
      <c r="B20" s="36" t="s">
        <v>365</v>
      </c>
      <c r="C20" s="37" t="s">
        <v>185</v>
      </c>
      <c r="D20" s="38" t="s">
        <v>233</v>
      </c>
      <c r="E20" s="38" t="s">
        <v>290</v>
      </c>
      <c r="F20" s="54" t="s">
        <v>151</v>
      </c>
      <c r="G20" s="58"/>
    </row>
    <row r="21" spans="1:7" ht="60">
      <c r="A21" s="26" t="s">
        <v>24</v>
      </c>
      <c r="B21" s="40" t="s">
        <v>366</v>
      </c>
      <c r="C21" s="37" t="s">
        <v>202</v>
      </c>
      <c r="D21" s="38" t="s">
        <v>234</v>
      </c>
      <c r="E21" s="38" t="s">
        <v>291</v>
      </c>
      <c r="F21" s="54" t="s">
        <v>166</v>
      </c>
      <c r="G21" s="58" t="s">
        <v>456</v>
      </c>
    </row>
    <row r="22" spans="1:7" ht="45">
      <c r="A22" s="26" t="s">
        <v>20</v>
      </c>
      <c r="B22" s="40" t="s">
        <v>366</v>
      </c>
      <c r="C22" s="37" t="s">
        <v>203</v>
      </c>
      <c r="D22" s="38" t="s">
        <v>368</v>
      </c>
      <c r="E22" s="38" t="s">
        <v>292</v>
      </c>
      <c r="F22" s="39" t="s">
        <v>156</v>
      </c>
      <c r="G22" s="58" t="s">
        <v>555</v>
      </c>
    </row>
    <row r="23" spans="1:7" ht="30">
      <c r="A23" s="26" t="s">
        <v>53</v>
      </c>
      <c r="B23" s="36" t="s">
        <v>366</v>
      </c>
      <c r="C23" s="53" t="s">
        <v>199</v>
      </c>
      <c r="D23" s="49" t="s">
        <v>413</v>
      </c>
      <c r="E23" s="38" t="s">
        <v>293</v>
      </c>
      <c r="F23" s="54" t="s">
        <v>414</v>
      </c>
      <c r="G23" s="58" t="s">
        <v>556</v>
      </c>
    </row>
    <row r="24" spans="1:7" ht="15">
      <c r="A24" s="26" t="s">
        <v>54</v>
      </c>
      <c r="B24" s="36" t="s">
        <v>365</v>
      </c>
      <c r="C24" s="37" t="s">
        <v>176</v>
      </c>
      <c r="D24" s="38" t="s">
        <v>235</v>
      </c>
      <c r="E24" s="38" t="s">
        <v>265</v>
      </c>
      <c r="F24" s="39" t="s">
        <v>157</v>
      </c>
      <c r="G24" s="58"/>
    </row>
    <row r="25" spans="1:7" ht="15">
      <c r="A25" s="26" t="s">
        <v>23</v>
      </c>
      <c r="B25" s="40" t="s">
        <v>365</v>
      </c>
      <c r="C25" s="37" t="s">
        <v>176</v>
      </c>
      <c r="D25" s="38" t="s">
        <v>236</v>
      </c>
      <c r="E25" s="42"/>
      <c r="F25" s="39" t="s">
        <v>158</v>
      </c>
      <c r="G25" s="58"/>
    </row>
    <row r="26" spans="1:7" ht="45">
      <c r="A26" s="26" t="s">
        <v>97</v>
      </c>
      <c r="B26" s="36" t="s">
        <v>365</v>
      </c>
      <c r="C26" s="37" t="s">
        <v>191</v>
      </c>
      <c r="D26" s="38" t="s">
        <v>237</v>
      </c>
      <c r="E26" s="38" t="s">
        <v>294</v>
      </c>
      <c r="F26" s="54" t="s">
        <v>172</v>
      </c>
      <c r="G26" s="58"/>
    </row>
    <row r="27" spans="1:7" ht="15">
      <c r="A27" s="26" t="s">
        <v>98</v>
      </c>
      <c r="B27" s="36" t="s">
        <v>369</v>
      </c>
      <c r="C27" s="37" t="s">
        <v>176</v>
      </c>
      <c r="D27" s="38" t="s">
        <v>238</v>
      </c>
      <c r="E27" s="38" t="s">
        <v>238</v>
      </c>
      <c r="F27" s="39" t="s">
        <v>148</v>
      </c>
      <c r="G27" s="58"/>
    </row>
    <row r="28" spans="1:7" ht="45">
      <c r="A28" s="26" t="s">
        <v>373</v>
      </c>
      <c r="B28" s="40" t="s">
        <v>365</v>
      </c>
      <c r="C28" s="37" t="s">
        <v>177</v>
      </c>
      <c r="D28" s="38" t="s">
        <v>239</v>
      </c>
      <c r="E28" s="38" t="s">
        <v>295</v>
      </c>
      <c r="F28" s="39" t="s">
        <v>159</v>
      </c>
      <c r="G28" s="58"/>
    </row>
    <row r="29" spans="1:7" ht="30">
      <c r="A29" s="26" t="s">
        <v>99</v>
      </c>
      <c r="B29" s="36" t="s">
        <v>366</v>
      </c>
      <c r="C29" s="37" t="s">
        <v>387</v>
      </c>
      <c r="D29" s="38" t="s">
        <v>240</v>
      </c>
      <c r="E29" s="38" t="s">
        <v>296</v>
      </c>
      <c r="F29" s="39" t="s">
        <v>328</v>
      </c>
      <c r="G29" s="58" t="s">
        <v>392</v>
      </c>
    </row>
    <row r="30" spans="1:7" ht="15">
      <c r="A30" s="26" t="s">
        <v>100</v>
      </c>
      <c r="B30" s="36" t="s">
        <v>365</v>
      </c>
      <c r="C30" s="37" t="s">
        <v>178</v>
      </c>
      <c r="D30" s="38" t="s">
        <v>241</v>
      </c>
      <c r="E30" s="38" t="s">
        <v>297</v>
      </c>
      <c r="F30" s="39" t="s">
        <v>155</v>
      </c>
      <c r="G30" s="58"/>
    </row>
    <row r="31" spans="1:7" ht="15">
      <c r="A31" s="26" t="s">
        <v>374</v>
      </c>
      <c r="B31" s="36" t="s">
        <v>366</v>
      </c>
      <c r="C31" s="37" t="s">
        <v>178</v>
      </c>
      <c r="D31" s="38" t="s">
        <v>242</v>
      </c>
      <c r="E31" s="38" t="s">
        <v>298</v>
      </c>
      <c r="F31" s="39" t="s">
        <v>160</v>
      </c>
      <c r="G31" s="58" t="s">
        <v>457</v>
      </c>
    </row>
    <row r="32" spans="1:7" ht="30">
      <c r="A32" s="26" t="s">
        <v>101</v>
      </c>
      <c r="B32" s="36" t="s">
        <v>365</v>
      </c>
      <c r="C32" s="37" t="s">
        <v>204</v>
      </c>
      <c r="D32" s="38" t="s">
        <v>243</v>
      </c>
      <c r="E32" s="38" t="s">
        <v>299</v>
      </c>
      <c r="F32" s="54" t="s">
        <v>422</v>
      </c>
      <c r="G32" s="58"/>
    </row>
    <row r="33" spans="1:7" ht="45">
      <c r="A33" s="26" t="s">
        <v>375</v>
      </c>
      <c r="B33" s="36" t="s">
        <v>365</v>
      </c>
      <c r="C33" s="37" t="s">
        <v>205</v>
      </c>
      <c r="D33" s="38" t="s">
        <v>244</v>
      </c>
      <c r="E33" s="38" t="s">
        <v>300</v>
      </c>
      <c r="F33" s="39" t="s">
        <v>161</v>
      </c>
      <c r="G33" s="58"/>
    </row>
    <row r="34" spans="1:7" ht="15">
      <c r="A34" s="26" t="s">
        <v>102</v>
      </c>
      <c r="B34" s="36" t="s">
        <v>365</v>
      </c>
      <c r="C34" s="37" t="s">
        <v>179</v>
      </c>
      <c r="D34" s="49" t="s">
        <v>534</v>
      </c>
      <c r="E34" s="38" t="s">
        <v>301</v>
      </c>
      <c r="F34" s="39" t="s">
        <v>162</v>
      </c>
      <c r="G34" s="58"/>
    </row>
    <row r="35" spans="1:7" ht="60">
      <c r="A35" s="26" t="s">
        <v>376</v>
      </c>
      <c r="B35" s="36" t="s">
        <v>365</v>
      </c>
      <c r="C35" s="37" t="s">
        <v>206</v>
      </c>
      <c r="D35" s="38" t="s">
        <v>245</v>
      </c>
      <c r="E35" s="38" t="s">
        <v>370</v>
      </c>
      <c r="F35" s="54" t="s">
        <v>148</v>
      </c>
      <c r="G35" s="58"/>
    </row>
    <row r="36" spans="1:7" ht="45">
      <c r="A36" s="26" t="s">
        <v>103</v>
      </c>
      <c r="B36" s="40" t="s">
        <v>365</v>
      </c>
      <c r="C36" s="37" t="s">
        <v>187</v>
      </c>
      <c r="D36" s="38" t="s">
        <v>246</v>
      </c>
      <c r="E36" s="49" t="s">
        <v>415</v>
      </c>
      <c r="F36" s="39" t="s">
        <v>163</v>
      </c>
      <c r="G36" s="58"/>
    </row>
    <row r="37" spans="1:7" ht="45">
      <c r="A37" s="26" t="s">
        <v>104</v>
      </c>
      <c r="B37" s="36" t="s">
        <v>365</v>
      </c>
      <c r="C37" s="37" t="s">
        <v>207</v>
      </c>
      <c r="D37" s="38" t="s">
        <v>247</v>
      </c>
      <c r="E37" s="38" t="s">
        <v>302</v>
      </c>
      <c r="F37" s="54" t="s">
        <v>156</v>
      </c>
      <c r="G37" s="58"/>
    </row>
    <row r="38" spans="1:7" ht="30">
      <c r="A38" s="26" t="s">
        <v>105</v>
      </c>
      <c r="B38" s="36" t="s">
        <v>365</v>
      </c>
      <c r="C38" s="37" t="s">
        <v>208</v>
      </c>
      <c r="D38" s="38" t="s">
        <v>248</v>
      </c>
      <c r="E38" s="38" t="s">
        <v>303</v>
      </c>
      <c r="F38" s="39" t="s">
        <v>148</v>
      </c>
      <c r="G38" s="58"/>
    </row>
    <row r="39" spans="1:7" ht="30">
      <c r="A39" s="26" t="s">
        <v>377</v>
      </c>
      <c r="B39" s="36" t="s">
        <v>366</v>
      </c>
      <c r="C39" s="37" t="s">
        <v>177</v>
      </c>
      <c r="D39" s="38" t="s">
        <v>249</v>
      </c>
      <c r="E39" s="38" t="s">
        <v>286</v>
      </c>
      <c r="F39" s="55">
        <v>41640</v>
      </c>
      <c r="G39" s="58" t="s">
        <v>458</v>
      </c>
    </row>
    <row r="40" spans="1:7" ht="15">
      <c r="A40" s="26" t="s">
        <v>106</v>
      </c>
      <c r="B40" s="36" t="s">
        <v>365</v>
      </c>
      <c r="C40" s="37" t="s">
        <v>209</v>
      </c>
      <c r="D40" s="49" t="s">
        <v>416</v>
      </c>
      <c r="E40" s="52" t="s">
        <v>417</v>
      </c>
      <c r="F40" s="39" t="s">
        <v>145</v>
      </c>
      <c r="G40" s="58"/>
    </row>
    <row r="41" spans="1:7" ht="30">
      <c r="A41" s="26" t="s">
        <v>107</v>
      </c>
      <c r="B41" s="36" t="s">
        <v>365</v>
      </c>
      <c r="C41" s="37" t="s">
        <v>210</v>
      </c>
      <c r="D41" s="38" t="s">
        <v>250</v>
      </c>
      <c r="E41" s="38" t="s">
        <v>304</v>
      </c>
      <c r="F41" s="39" t="s">
        <v>164</v>
      </c>
      <c r="G41" s="58"/>
    </row>
    <row r="42" spans="1:7" ht="45">
      <c r="A42" s="26" t="s">
        <v>108</v>
      </c>
      <c r="B42" s="40" t="s">
        <v>366</v>
      </c>
      <c r="C42" s="37" t="s">
        <v>180</v>
      </c>
      <c r="D42" s="38" t="s">
        <v>251</v>
      </c>
      <c r="E42" s="38" t="s">
        <v>305</v>
      </c>
      <c r="F42" s="39" t="s">
        <v>148</v>
      </c>
      <c r="G42" s="58" t="s">
        <v>459</v>
      </c>
    </row>
    <row r="43" spans="1:7" ht="30">
      <c r="A43" s="26" t="s">
        <v>109</v>
      </c>
      <c r="B43" s="40" t="s">
        <v>365</v>
      </c>
      <c r="C43" s="37" t="s">
        <v>211</v>
      </c>
      <c r="D43" s="38" t="s">
        <v>252</v>
      </c>
      <c r="E43" s="38" t="s">
        <v>306</v>
      </c>
      <c r="F43" s="39" t="s">
        <v>165</v>
      </c>
      <c r="G43" s="58"/>
    </row>
    <row r="44" spans="1:7" ht="33.75">
      <c r="A44" s="26" t="s">
        <v>110</v>
      </c>
      <c r="B44" s="40" t="s">
        <v>366</v>
      </c>
      <c r="C44" s="53" t="s">
        <v>211</v>
      </c>
      <c r="D44" s="49" t="s">
        <v>423</v>
      </c>
      <c r="E44" s="49" t="s">
        <v>306</v>
      </c>
      <c r="F44" s="54" t="s">
        <v>166</v>
      </c>
      <c r="G44" s="111" t="s">
        <v>547</v>
      </c>
    </row>
    <row r="45" spans="1:7" ht="30">
      <c r="A45" s="26" t="s">
        <v>111</v>
      </c>
      <c r="B45" s="36" t="s">
        <v>365</v>
      </c>
      <c r="C45" s="37" t="s">
        <v>210</v>
      </c>
      <c r="D45" s="49" t="s">
        <v>424</v>
      </c>
      <c r="E45" s="42"/>
      <c r="F45" s="39" t="s">
        <v>166</v>
      </c>
      <c r="G45" s="58"/>
    </row>
    <row r="46" spans="1:7" ht="15">
      <c r="A46" s="26" t="s">
        <v>378</v>
      </c>
      <c r="B46" s="36" t="s">
        <v>365</v>
      </c>
      <c r="C46" s="37" t="s">
        <v>212</v>
      </c>
      <c r="D46" s="49" t="s">
        <v>425</v>
      </c>
      <c r="E46" s="49" t="s">
        <v>418</v>
      </c>
      <c r="F46" s="39" t="s">
        <v>145</v>
      </c>
      <c r="G46" s="58"/>
    </row>
    <row r="47" spans="1:7" ht="45">
      <c r="A47" s="26" t="s">
        <v>112</v>
      </c>
      <c r="B47" s="36" t="s">
        <v>365</v>
      </c>
      <c r="C47" s="37" t="s">
        <v>181</v>
      </c>
      <c r="D47" s="38" t="s">
        <v>253</v>
      </c>
      <c r="E47" s="38" t="s">
        <v>307</v>
      </c>
      <c r="F47" s="54" t="s">
        <v>148</v>
      </c>
      <c r="G47" s="58"/>
    </row>
    <row r="48" spans="1:7" ht="30">
      <c r="A48" s="26" t="s">
        <v>113</v>
      </c>
      <c r="B48" s="40" t="s">
        <v>365</v>
      </c>
      <c r="C48" s="37" t="s">
        <v>177</v>
      </c>
      <c r="D48" s="38" t="s">
        <v>254</v>
      </c>
      <c r="E48" s="38" t="s">
        <v>308</v>
      </c>
      <c r="F48" s="39" t="s">
        <v>329</v>
      </c>
      <c r="G48" s="58"/>
    </row>
    <row r="49" spans="1:7" ht="15">
      <c r="A49" s="26" t="s">
        <v>114</v>
      </c>
      <c r="B49" s="36" t="s">
        <v>365</v>
      </c>
      <c r="C49" s="37" t="s">
        <v>176</v>
      </c>
      <c r="D49" s="38" t="s">
        <v>255</v>
      </c>
      <c r="E49" s="38" t="s">
        <v>255</v>
      </c>
      <c r="F49" s="39" t="s">
        <v>167</v>
      </c>
      <c r="G49" s="58"/>
    </row>
    <row r="50" spans="1:7" ht="45">
      <c r="A50" s="26" t="s">
        <v>115</v>
      </c>
      <c r="B50" s="36" t="s">
        <v>365</v>
      </c>
      <c r="C50" s="37" t="s">
        <v>182</v>
      </c>
      <c r="D50" s="38" t="s">
        <v>256</v>
      </c>
      <c r="E50" s="38" t="s">
        <v>309</v>
      </c>
      <c r="F50" s="39" t="s">
        <v>168</v>
      </c>
      <c r="G50" s="58"/>
    </row>
    <row r="51" spans="1:7" ht="30">
      <c r="A51" s="26" t="s">
        <v>116</v>
      </c>
      <c r="B51" s="36" t="s">
        <v>366</v>
      </c>
      <c r="C51" s="41"/>
      <c r="D51" s="38" t="s">
        <v>257</v>
      </c>
      <c r="E51" s="42"/>
      <c r="F51" s="56" t="s">
        <v>148</v>
      </c>
      <c r="G51" s="58" t="s">
        <v>460</v>
      </c>
    </row>
    <row r="52" spans="1:7" ht="90">
      <c r="A52" s="26" t="s">
        <v>117</v>
      </c>
      <c r="B52" s="36" t="s">
        <v>365</v>
      </c>
      <c r="C52" s="37" t="s">
        <v>183</v>
      </c>
      <c r="D52" s="38" t="s">
        <v>258</v>
      </c>
      <c r="E52" s="38" t="s">
        <v>310</v>
      </c>
      <c r="F52" s="39" t="s">
        <v>155</v>
      </c>
      <c r="G52" s="58"/>
    </row>
    <row r="53" spans="1:7" ht="30">
      <c r="A53" s="26" t="s">
        <v>379</v>
      </c>
      <c r="B53" s="36" t="s">
        <v>366</v>
      </c>
      <c r="C53" s="37" t="s">
        <v>205</v>
      </c>
      <c r="D53" s="38" t="s">
        <v>240</v>
      </c>
      <c r="E53" s="38" t="s">
        <v>311</v>
      </c>
      <c r="F53" s="54" t="s">
        <v>470</v>
      </c>
      <c r="G53" s="58" t="s">
        <v>461</v>
      </c>
    </row>
    <row r="54" spans="1:7" ht="15">
      <c r="A54" s="26" t="s">
        <v>398</v>
      </c>
      <c r="B54" s="36" t="s">
        <v>366</v>
      </c>
      <c r="C54" s="37" t="s">
        <v>213</v>
      </c>
      <c r="D54" s="49" t="s">
        <v>426</v>
      </c>
      <c r="E54" s="49" t="s">
        <v>471</v>
      </c>
      <c r="F54" s="39" t="s">
        <v>156</v>
      </c>
      <c r="G54" s="58" t="s">
        <v>557</v>
      </c>
    </row>
    <row r="55" spans="1:7" ht="15">
      <c r="A55" s="26" t="s">
        <v>118</v>
      </c>
      <c r="B55" s="40" t="s">
        <v>366</v>
      </c>
      <c r="C55" s="37" t="s">
        <v>184</v>
      </c>
      <c r="D55" s="38" t="s">
        <v>259</v>
      </c>
      <c r="E55" s="38" t="s">
        <v>312</v>
      </c>
      <c r="F55" s="54" t="s">
        <v>472</v>
      </c>
      <c r="G55" s="58" t="s">
        <v>462</v>
      </c>
    </row>
    <row r="56" spans="1:7" ht="15">
      <c r="A56" s="26" t="s">
        <v>27</v>
      </c>
      <c r="B56" s="36" t="s">
        <v>365</v>
      </c>
      <c r="C56" s="37" t="s">
        <v>214</v>
      </c>
      <c r="D56" s="38" t="s">
        <v>260</v>
      </c>
      <c r="E56" s="38" t="s">
        <v>313</v>
      </c>
      <c r="F56" s="54" t="s">
        <v>166</v>
      </c>
      <c r="G56" s="58"/>
    </row>
    <row r="57" spans="1:7" ht="30">
      <c r="A57" s="43" t="s">
        <v>400</v>
      </c>
      <c r="B57" s="36" t="s">
        <v>365</v>
      </c>
      <c r="C57" s="37" t="s">
        <v>215</v>
      </c>
      <c r="D57" s="49" t="s">
        <v>427</v>
      </c>
      <c r="E57" s="38" t="s">
        <v>314</v>
      </c>
      <c r="F57" s="54" t="s">
        <v>148</v>
      </c>
      <c r="G57" s="58"/>
    </row>
    <row r="58" spans="1:7" ht="45">
      <c r="A58" s="26" t="s">
        <v>380</v>
      </c>
      <c r="B58" s="40" t="s">
        <v>365</v>
      </c>
      <c r="C58" s="37" t="s">
        <v>196</v>
      </c>
      <c r="D58" s="38" t="s">
        <v>261</v>
      </c>
      <c r="E58" s="38" t="s">
        <v>315</v>
      </c>
      <c r="F58" s="39" t="s">
        <v>169</v>
      </c>
      <c r="G58" s="58"/>
    </row>
    <row r="59" spans="1:7" ht="15">
      <c r="A59" s="26" t="s">
        <v>119</v>
      </c>
      <c r="B59" s="36" t="s">
        <v>365</v>
      </c>
      <c r="C59" s="37" t="s">
        <v>202</v>
      </c>
      <c r="D59" s="38" t="s">
        <v>262</v>
      </c>
      <c r="E59" s="38" t="s">
        <v>316</v>
      </c>
      <c r="F59" s="57">
        <v>41487</v>
      </c>
      <c r="G59" s="58"/>
    </row>
    <row r="60" spans="1:7" ht="15">
      <c r="A60" s="26" t="s">
        <v>120</v>
      </c>
      <c r="B60" s="36" t="s">
        <v>365</v>
      </c>
      <c r="C60" s="37" t="s">
        <v>205</v>
      </c>
      <c r="D60" s="38" t="s">
        <v>263</v>
      </c>
      <c r="E60" s="38" t="s">
        <v>317</v>
      </c>
      <c r="F60" s="39" t="s">
        <v>148</v>
      </c>
      <c r="G60" s="58"/>
    </row>
    <row r="61" spans="1:7" ht="15">
      <c r="A61" s="26" t="s">
        <v>35</v>
      </c>
      <c r="B61" s="36" t="s">
        <v>365</v>
      </c>
      <c r="C61" s="37" t="s">
        <v>216</v>
      </c>
      <c r="D61" s="38" t="s">
        <v>264</v>
      </c>
      <c r="E61" s="38" t="s">
        <v>318</v>
      </c>
      <c r="F61" s="39" t="s">
        <v>170</v>
      </c>
      <c r="G61" s="58"/>
    </row>
    <row r="62" spans="1:7" ht="30">
      <c r="A62" s="26" t="s">
        <v>121</v>
      </c>
      <c r="B62" s="36" t="s">
        <v>365</v>
      </c>
      <c r="C62" s="37" t="s">
        <v>194</v>
      </c>
      <c r="D62" s="38" t="s">
        <v>265</v>
      </c>
      <c r="E62" s="38" t="s">
        <v>319</v>
      </c>
      <c r="F62" s="39" t="s">
        <v>171</v>
      </c>
      <c r="G62" s="58"/>
    </row>
    <row r="63" spans="1:7" ht="30">
      <c r="A63" s="26" t="s">
        <v>122</v>
      </c>
      <c r="B63" s="36" t="s">
        <v>365</v>
      </c>
      <c r="C63" s="37" t="s">
        <v>185</v>
      </c>
      <c r="D63" s="38" t="s">
        <v>266</v>
      </c>
      <c r="E63" s="38" t="s">
        <v>302</v>
      </c>
      <c r="F63" s="39" t="s">
        <v>148</v>
      </c>
      <c r="G63" s="58"/>
    </row>
    <row r="64" spans="1:7" ht="15">
      <c r="A64" s="26" t="s">
        <v>401</v>
      </c>
      <c r="B64" s="40" t="s">
        <v>366</v>
      </c>
      <c r="C64" s="37" t="s">
        <v>186</v>
      </c>
      <c r="D64" s="38" t="s">
        <v>267</v>
      </c>
      <c r="E64" s="38" t="s">
        <v>313</v>
      </c>
      <c r="F64" s="39" t="s">
        <v>148</v>
      </c>
      <c r="G64" s="58" t="s">
        <v>558</v>
      </c>
    </row>
    <row r="65" spans="1:7" ht="30">
      <c r="A65" s="26" t="s">
        <v>124</v>
      </c>
      <c r="B65" s="40" t="s">
        <v>365</v>
      </c>
      <c r="C65" s="37" t="s">
        <v>185</v>
      </c>
      <c r="D65" s="38" t="s">
        <v>268</v>
      </c>
      <c r="E65" s="38" t="s">
        <v>320</v>
      </c>
      <c r="F65" s="39" t="s">
        <v>148</v>
      </c>
      <c r="G65" s="58"/>
    </row>
    <row r="66" spans="1:7" ht="60">
      <c r="A66" s="26" t="s">
        <v>381</v>
      </c>
      <c r="B66" s="36" t="s">
        <v>365</v>
      </c>
      <c r="C66" s="37" t="s">
        <v>187</v>
      </c>
      <c r="D66" s="38" t="s">
        <v>269</v>
      </c>
      <c r="E66" s="38" t="s">
        <v>321</v>
      </c>
      <c r="F66" s="54" t="s">
        <v>165</v>
      </c>
      <c r="G66" s="58"/>
    </row>
    <row r="67" spans="1:7" ht="15">
      <c r="A67" s="26" t="s">
        <v>125</v>
      </c>
      <c r="B67" s="36" t="s">
        <v>365</v>
      </c>
      <c r="C67" s="37" t="s">
        <v>188</v>
      </c>
      <c r="D67" s="38"/>
      <c r="E67" s="38" t="s">
        <v>322</v>
      </c>
      <c r="F67" s="54" t="s">
        <v>148</v>
      </c>
      <c r="G67" s="58" t="s">
        <v>473</v>
      </c>
    </row>
    <row r="68" spans="1:7" ht="30">
      <c r="A68" s="26" t="s">
        <v>126</v>
      </c>
      <c r="B68" s="40" t="s">
        <v>366</v>
      </c>
      <c r="C68" s="37" t="s">
        <v>189</v>
      </c>
      <c r="D68" s="38" t="s">
        <v>270</v>
      </c>
      <c r="E68" s="38" t="s">
        <v>323</v>
      </c>
      <c r="F68" s="39" t="s">
        <v>330</v>
      </c>
      <c r="G68" s="60" t="s">
        <v>506</v>
      </c>
    </row>
    <row r="69" spans="1:7" ht="45">
      <c r="A69" s="26" t="s">
        <v>127</v>
      </c>
      <c r="B69" s="36" t="s">
        <v>366</v>
      </c>
      <c r="C69" s="37" t="s">
        <v>176</v>
      </c>
      <c r="D69" s="38" t="s">
        <v>265</v>
      </c>
      <c r="E69" s="38" t="s">
        <v>324</v>
      </c>
      <c r="F69" s="54" t="s">
        <v>428</v>
      </c>
      <c r="G69" s="58" t="s">
        <v>463</v>
      </c>
    </row>
    <row r="70" spans="1:7" ht="15">
      <c r="A70" s="26" t="s">
        <v>128</v>
      </c>
      <c r="B70" s="36" t="s">
        <v>365</v>
      </c>
      <c r="C70" s="37" t="s">
        <v>190</v>
      </c>
      <c r="D70" s="42"/>
      <c r="E70" s="38" t="s">
        <v>325</v>
      </c>
      <c r="F70" s="39" t="s">
        <v>172</v>
      </c>
      <c r="G70" s="58"/>
    </row>
    <row r="71" spans="1:7" ht="15">
      <c r="A71" s="26" t="s">
        <v>420</v>
      </c>
      <c r="B71" s="36" t="s">
        <v>365</v>
      </c>
      <c r="C71" s="37" t="s">
        <v>191</v>
      </c>
      <c r="D71" s="52" t="s">
        <v>429</v>
      </c>
      <c r="E71" s="42"/>
      <c r="F71" s="39" t="s">
        <v>148</v>
      </c>
      <c r="G71" s="58"/>
    </row>
    <row r="72" spans="1:7" ht="30">
      <c r="A72" s="26" t="s">
        <v>382</v>
      </c>
      <c r="B72" s="36" t="s">
        <v>365</v>
      </c>
      <c r="C72" s="37" t="s">
        <v>217</v>
      </c>
      <c r="D72" s="38" t="s">
        <v>271</v>
      </c>
      <c r="E72" s="38" t="s">
        <v>326</v>
      </c>
      <c r="F72" s="39" t="s">
        <v>160</v>
      </c>
      <c r="G72" s="58"/>
    </row>
    <row r="73" spans="1:7" ht="30">
      <c r="A73" s="26" t="s">
        <v>130</v>
      </c>
      <c r="B73" s="36" t="s">
        <v>365</v>
      </c>
      <c r="C73" s="37" t="s">
        <v>212</v>
      </c>
      <c r="D73" s="38" t="s">
        <v>272</v>
      </c>
      <c r="E73" s="38" t="s">
        <v>301</v>
      </c>
      <c r="F73" s="54" t="s">
        <v>468</v>
      </c>
      <c r="G73" s="58"/>
    </row>
    <row r="74" spans="1:7" ht="45">
      <c r="A74" s="26" t="s">
        <v>131</v>
      </c>
      <c r="B74" s="36" t="s">
        <v>366</v>
      </c>
      <c r="C74" s="37" t="s">
        <v>189</v>
      </c>
      <c r="D74" s="38" t="s">
        <v>273</v>
      </c>
      <c r="E74" s="38" t="s">
        <v>327</v>
      </c>
      <c r="F74" s="39" t="s">
        <v>331</v>
      </c>
      <c r="G74" s="58" t="s">
        <v>464</v>
      </c>
    </row>
  </sheetData>
  <sheetProtection/>
  <mergeCells count="1">
    <mergeCell ref="A1:E1"/>
  </mergeCells>
  <printOptions horizontalCentered="1"/>
  <pageMargins left="0.38" right="0.21" top="0.75" bottom="0.75" header="0.3" footer="0.3"/>
  <pageSetup horizontalDpi="600" verticalDpi="600" orientation="landscape" r:id="rId1"/>
  <headerFooter>
    <oddHeader>&amp;C&amp;12Part-Time Faculty Salary Comparisons in California Community Colleges 2013</oddHeader>
    <oddFooter>&amp;LResearch Department
California Federation of Teachers
&amp;C&amp;P&amp;R1-9-14</oddFooter>
  </headerFooter>
  <rowBreaks count="3" manualBreakCount="3">
    <brk id="33" max="255" man="1"/>
    <brk id="48" max="255" man="1"/>
    <brk id="64" max="255" man="1"/>
  </rowBreaks>
</worksheet>
</file>

<file path=xl/worksheets/sheet5.xml><?xml version="1.0" encoding="utf-8"?>
<worksheet xmlns="http://schemas.openxmlformats.org/spreadsheetml/2006/main" xmlns:r="http://schemas.openxmlformats.org/officeDocument/2006/relationships">
  <dimension ref="A1:D75"/>
  <sheetViews>
    <sheetView zoomScalePageLayoutView="0" workbookViewId="0" topLeftCell="A1">
      <pane ySplit="3" topLeftCell="A4" activePane="bottomLeft" state="frozen"/>
      <selection pane="topLeft" activeCell="A1" sqref="A1"/>
      <selection pane="bottomLeft" activeCell="C74" sqref="C74"/>
    </sheetView>
  </sheetViews>
  <sheetFormatPr defaultColWidth="9.140625" defaultRowHeight="15"/>
  <cols>
    <col min="1" max="1" width="31.28125" style="13" bestFit="1" customWidth="1"/>
    <col min="2" max="2" width="15.8515625" style="20" customWidth="1"/>
    <col min="3" max="3" width="13.57421875" style="20" customWidth="1"/>
    <col min="4" max="4" width="40.7109375" style="19" customWidth="1"/>
  </cols>
  <sheetData>
    <row r="1" spans="1:4" ht="15.75">
      <c r="A1" s="119" t="s">
        <v>507</v>
      </c>
      <c r="B1" s="119"/>
      <c r="C1" s="119"/>
      <c r="D1" s="119"/>
    </row>
    <row r="2" spans="1:4" ht="30.75" customHeight="1">
      <c r="A2" s="121" t="s">
        <v>528</v>
      </c>
      <c r="B2" s="121"/>
      <c r="C2" s="121"/>
      <c r="D2" s="121"/>
    </row>
    <row r="3" spans="1:4" ht="45">
      <c r="A3" s="44" t="s">
        <v>70</v>
      </c>
      <c r="B3" s="83" t="s">
        <v>403</v>
      </c>
      <c r="C3" s="83" t="s">
        <v>474</v>
      </c>
      <c r="D3" s="84" t="s">
        <v>383</v>
      </c>
    </row>
    <row r="4" spans="1:4" ht="30">
      <c r="A4" s="26" t="s">
        <v>84</v>
      </c>
      <c r="B4" s="45" t="s">
        <v>365</v>
      </c>
      <c r="C4" s="45"/>
      <c r="D4" s="49" t="s">
        <v>548</v>
      </c>
    </row>
    <row r="5" spans="1:4" ht="90">
      <c r="A5" s="26" t="s">
        <v>85</v>
      </c>
      <c r="B5" s="45" t="s">
        <v>365</v>
      </c>
      <c r="C5" s="45"/>
      <c r="D5" s="38" t="s">
        <v>332</v>
      </c>
    </row>
    <row r="6" spans="1:4" ht="15">
      <c r="A6" s="26" t="s">
        <v>86</v>
      </c>
      <c r="B6" s="45" t="s">
        <v>365</v>
      </c>
      <c r="C6" s="45"/>
      <c r="D6" s="38" t="s">
        <v>333</v>
      </c>
    </row>
    <row r="7" spans="1:4" ht="30">
      <c r="A7" s="26" t="s">
        <v>87</v>
      </c>
      <c r="B7" s="45" t="s">
        <v>365</v>
      </c>
      <c r="C7" s="45"/>
      <c r="D7" s="38" t="s">
        <v>334</v>
      </c>
    </row>
    <row r="8" spans="1:4" ht="75">
      <c r="A8" s="26" t="s">
        <v>134</v>
      </c>
      <c r="B8" s="45" t="s">
        <v>366</v>
      </c>
      <c r="C8" s="47" t="s">
        <v>402</v>
      </c>
      <c r="D8" s="38" t="s">
        <v>367</v>
      </c>
    </row>
    <row r="9" spans="1:4" ht="15">
      <c r="A9" s="26" t="s">
        <v>88</v>
      </c>
      <c r="B9" s="45" t="s">
        <v>365</v>
      </c>
      <c r="C9" s="45"/>
      <c r="D9" s="49" t="s">
        <v>430</v>
      </c>
    </row>
    <row r="10" spans="1:4" ht="15">
      <c r="A10" s="26" t="s">
        <v>89</v>
      </c>
      <c r="B10" s="45" t="s">
        <v>365</v>
      </c>
      <c r="C10" s="45"/>
      <c r="D10" s="49" t="s">
        <v>431</v>
      </c>
    </row>
    <row r="11" spans="1:4" ht="15">
      <c r="A11" s="26" t="s">
        <v>90</v>
      </c>
      <c r="B11" s="45" t="s">
        <v>365</v>
      </c>
      <c r="C11" s="45"/>
      <c r="D11" s="38" t="s">
        <v>335</v>
      </c>
    </row>
    <row r="12" spans="1:4" ht="15">
      <c r="A12" s="26" t="s">
        <v>135</v>
      </c>
      <c r="B12" s="45" t="s">
        <v>366</v>
      </c>
      <c r="C12" s="47" t="s">
        <v>405</v>
      </c>
      <c r="D12" s="38" t="s">
        <v>336</v>
      </c>
    </row>
    <row r="13" spans="1:4" ht="15">
      <c r="A13" s="26" t="s">
        <v>91</v>
      </c>
      <c r="B13" s="45" t="s">
        <v>365</v>
      </c>
      <c r="C13" s="45"/>
      <c r="D13" s="49" t="s">
        <v>432</v>
      </c>
    </row>
    <row r="14" spans="1:4" ht="15">
      <c r="A14" s="26" t="s">
        <v>92</v>
      </c>
      <c r="B14" s="45" t="s">
        <v>365</v>
      </c>
      <c r="C14" s="45"/>
      <c r="D14" s="38" t="s">
        <v>337</v>
      </c>
    </row>
    <row r="15" spans="1:4" ht="15">
      <c r="A15" s="26" t="s">
        <v>93</v>
      </c>
      <c r="B15" s="45" t="s">
        <v>365</v>
      </c>
      <c r="C15" s="45"/>
      <c r="D15" s="38" t="s">
        <v>338</v>
      </c>
    </row>
    <row r="16" spans="1:4" ht="60">
      <c r="A16" s="26" t="s">
        <v>94</v>
      </c>
      <c r="B16" s="45" t="s">
        <v>365</v>
      </c>
      <c r="C16" s="45"/>
      <c r="D16" s="38" t="s">
        <v>339</v>
      </c>
    </row>
    <row r="17" spans="1:4" ht="75">
      <c r="A17" s="26" t="s">
        <v>95</v>
      </c>
      <c r="B17" s="45" t="s">
        <v>365</v>
      </c>
      <c r="C17" s="45"/>
      <c r="D17" s="49" t="s">
        <v>433</v>
      </c>
    </row>
    <row r="18" spans="1:4" ht="15">
      <c r="A18" s="26" t="s">
        <v>18</v>
      </c>
      <c r="B18" s="45" t="s">
        <v>365</v>
      </c>
      <c r="C18" s="45"/>
      <c r="D18" s="49" t="s">
        <v>434</v>
      </c>
    </row>
    <row r="19" spans="1:4" ht="45">
      <c r="A19" s="26" t="s">
        <v>67</v>
      </c>
      <c r="B19" s="45" t="s">
        <v>365</v>
      </c>
      <c r="C19" s="45"/>
      <c r="D19" s="38" t="s">
        <v>340</v>
      </c>
    </row>
    <row r="20" spans="1:4" ht="30">
      <c r="A20" s="26" t="s">
        <v>96</v>
      </c>
      <c r="B20" s="45" t="s">
        <v>365</v>
      </c>
      <c r="C20" s="45"/>
      <c r="D20" s="38" t="s">
        <v>341</v>
      </c>
    </row>
    <row r="21" spans="1:4" ht="60">
      <c r="A21" s="26" t="s">
        <v>136</v>
      </c>
      <c r="B21" s="45" t="s">
        <v>366</v>
      </c>
      <c r="C21" s="47" t="s">
        <v>407</v>
      </c>
      <c r="D21" s="49" t="s">
        <v>435</v>
      </c>
    </row>
    <row r="22" spans="1:4" ht="90">
      <c r="A22" s="26" t="s">
        <v>24</v>
      </c>
      <c r="B22" s="45" t="s">
        <v>365</v>
      </c>
      <c r="C22" s="45"/>
      <c r="D22" s="38" t="s">
        <v>342</v>
      </c>
    </row>
    <row r="23" spans="1:4" ht="15">
      <c r="A23" s="26" t="s">
        <v>20</v>
      </c>
      <c r="B23" s="45" t="s">
        <v>365</v>
      </c>
      <c r="C23" s="45"/>
      <c r="D23" s="38" t="s">
        <v>335</v>
      </c>
    </row>
    <row r="24" spans="1:4" ht="15">
      <c r="A24" s="26" t="s">
        <v>53</v>
      </c>
      <c r="B24" s="47" t="s">
        <v>365</v>
      </c>
      <c r="C24" s="51"/>
      <c r="D24" s="48" t="s">
        <v>335</v>
      </c>
    </row>
    <row r="25" spans="1:4" ht="15">
      <c r="A25" s="26" t="s">
        <v>54</v>
      </c>
      <c r="B25" s="45" t="s">
        <v>365</v>
      </c>
      <c r="C25" s="45"/>
      <c r="D25" s="49" t="s">
        <v>335</v>
      </c>
    </row>
    <row r="26" spans="1:4" ht="15">
      <c r="A26" s="26" t="s">
        <v>23</v>
      </c>
      <c r="B26" s="45" t="s">
        <v>365</v>
      </c>
      <c r="C26" s="45"/>
      <c r="D26" s="38" t="s">
        <v>335</v>
      </c>
    </row>
    <row r="27" spans="1:4" ht="45">
      <c r="A27" s="26" t="s">
        <v>97</v>
      </c>
      <c r="B27" s="45" t="s">
        <v>365</v>
      </c>
      <c r="C27" s="45"/>
      <c r="D27" s="49" t="s">
        <v>436</v>
      </c>
    </row>
    <row r="28" spans="1:4" ht="30">
      <c r="A28" s="26" t="s">
        <v>98</v>
      </c>
      <c r="B28" s="45" t="s">
        <v>365</v>
      </c>
      <c r="C28" s="45"/>
      <c r="D28" s="38" t="s">
        <v>343</v>
      </c>
    </row>
    <row r="29" spans="1:4" ht="30">
      <c r="A29" s="26" t="s">
        <v>137</v>
      </c>
      <c r="B29" s="45" t="s">
        <v>366</v>
      </c>
      <c r="C29" s="47" t="s">
        <v>406</v>
      </c>
      <c r="D29" s="49" t="s">
        <v>404</v>
      </c>
    </row>
    <row r="30" spans="1:4" ht="30">
      <c r="A30" s="26" t="s">
        <v>99</v>
      </c>
      <c r="B30" s="45" t="s">
        <v>365</v>
      </c>
      <c r="C30" s="50">
        <v>13.37</v>
      </c>
      <c r="D30" s="38" t="s">
        <v>388</v>
      </c>
    </row>
    <row r="31" spans="1:4" ht="15">
      <c r="A31" s="26" t="s">
        <v>100</v>
      </c>
      <c r="B31" s="45" t="s">
        <v>365</v>
      </c>
      <c r="C31" s="45"/>
      <c r="D31" s="49" t="s">
        <v>466</v>
      </c>
    </row>
    <row r="32" spans="1:4" ht="15">
      <c r="A32" s="26" t="s">
        <v>138</v>
      </c>
      <c r="B32" s="45" t="s">
        <v>366</v>
      </c>
      <c r="C32" s="47" t="s">
        <v>437</v>
      </c>
      <c r="D32" s="49" t="s">
        <v>438</v>
      </c>
    </row>
    <row r="33" spans="1:4" ht="15">
      <c r="A33" s="26" t="s">
        <v>101</v>
      </c>
      <c r="B33" s="47" t="s">
        <v>365</v>
      </c>
      <c r="C33" s="45"/>
      <c r="D33" s="52" t="s">
        <v>346</v>
      </c>
    </row>
    <row r="34" spans="1:4" ht="15">
      <c r="A34" s="26" t="s">
        <v>139</v>
      </c>
      <c r="B34" s="45" t="s">
        <v>366</v>
      </c>
      <c r="C34" s="47" t="s">
        <v>409</v>
      </c>
      <c r="D34" s="38" t="s">
        <v>344</v>
      </c>
    </row>
    <row r="35" spans="1:4" ht="15">
      <c r="A35" s="26" t="s">
        <v>102</v>
      </c>
      <c r="B35" s="47" t="s">
        <v>365</v>
      </c>
      <c r="C35" s="45"/>
      <c r="D35" s="52" t="s">
        <v>535</v>
      </c>
    </row>
    <row r="36" spans="1:4" ht="45">
      <c r="A36" s="26" t="s">
        <v>140</v>
      </c>
      <c r="B36" s="45" t="s">
        <v>366</v>
      </c>
      <c r="C36" s="47" t="s">
        <v>408</v>
      </c>
      <c r="D36" s="38" t="s">
        <v>345</v>
      </c>
    </row>
    <row r="37" spans="1:4" ht="15">
      <c r="A37" s="26" t="s">
        <v>103</v>
      </c>
      <c r="B37" s="45" t="s">
        <v>365</v>
      </c>
      <c r="C37" s="45"/>
      <c r="D37" s="38" t="s">
        <v>346</v>
      </c>
    </row>
    <row r="38" spans="1:4" ht="15">
      <c r="A38" s="26" t="s">
        <v>104</v>
      </c>
      <c r="B38" s="47" t="s">
        <v>365</v>
      </c>
      <c r="C38" s="45"/>
      <c r="D38" s="52" t="s">
        <v>335</v>
      </c>
    </row>
    <row r="39" spans="1:4" ht="30">
      <c r="A39" s="26" t="s">
        <v>105</v>
      </c>
      <c r="B39" s="45" t="s">
        <v>365</v>
      </c>
      <c r="C39" s="45"/>
      <c r="D39" s="49" t="s">
        <v>439</v>
      </c>
    </row>
    <row r="40" spans="1:4" ht="30">
      <c r="A40" s="26" t="s">
        <v>141</v>
      </c>
      <c r="B40" s="45" t="s">
        <v>366</v>
      </c>
      <c r="C40" s="47" t="s">
        <v>411</v>
      </c>
      <c r="D40" s="49" t="s">
        <v>410</v>
      </c>
    </row>
    <row r="41" spans="1:4" ht="15">
      <c r="A41" s="26" t="s">
        <v>106</v>
      </c>
      <c r="B41" s="47" t="s">
        <v>365</v>
      </c>
      <c r="C41" s="45"/>
      <c r="D41" s="49" t="s">
        <v>419</v>
      </c>
    </row>
    <row r="42" spans="1:4" ht="15">
      <c r="A42" s="26" t="s">
        <v>107</v>
      </c>
      <c r="B42" s="45" t="s">
        <v>365</v>
      </c>
      <c r="C42" s="45"/>
      <c r="D42" s="38" t="s">
        <v>347</v>
      </c>
    </row>
    <row r="43" spans="1:4" ht="15">
      <c r="A43" s="26" t="s">
        <v>108</v>
      </c>
      <c r="B43" s="45" t="s">
        <v>365</v>
      </c>
      <c r="C43" s="45"/>
      <c r="D43" s="38" t="s">
        <v>348</v>
      </c>
    </row>
    <row r="44" spans="1:4" ht="30">
      <c r="A44" s="26" t="s">
        <v>109</v>
      </c>
      <c r="B44" s="45" t="s">
        <v>365</v>
      </c>
      <c r="C44" s="45"/>
      <c r="D44" s="38" t="s">
        <v>349</v>
      </c>
    </row>
    <row r="45" spans="1:4" ht="45">
      <c r="A45" s="26" t="s">
        <v>110</v>
      </c>
      <c r="B45" s="45" t="s">
        <v>365</v>
      </c>
      <c r="C45" s="45"/>
      <c r="D45" s="38" t="s">
        <v>350</v>
      </c>
    </row>
    <row r="46" spans="1:4" ht="15">
      <c r="A46" s="26" t="s">
        <v>111</v>
      </c>
      <c r="B46" s="47" t="s">
        <v>365</v>
      </c>
      <c r="C46" s="45"/>
      <c r="D46" s="49" t="s">
        <v>440</v>
      </c>
    </row>
    <row r="47" spans="1:4" ht="15">
      <c r="A47" s="26" t="s">
        <v>378</v>
      </c>
      <c r="B47" s="47" t="s">
        <v>365</v>
      </c>
      <c r="C47" s="45"/>
      <c r="D47" s="49" t="s">
        <v>335</v>
      </c>
    </row>
    <row r="48" spans="1:4" ht="15">
      <c r="A48" s="26" t="s">
        <v>112</v>
      </c>
      <c r="B48" s="45" t="s">
        <v>365</v>
      </c>
      <c r="C48" s="45"/>
      <c r="D48" s="38" t="s">
        <v>351</v>
      </c>
    </row>
    <row r="49" spans="1:4" ht="15">
      <c r="A49" s="26" t="s">
        <v>113</v>
      </c>
      <c r="B49" s="47" t="s">
        <v>365</v>
      </c>
      <c r="C49" s="45"/>
      <c r="D49" s="52" t="s">
        <v>441</v>
      </c>
    </row>
    <row r="50" spans="1:4" ht="15">
      <c r="A50" s="26" t="s">
        <v>114</v>
      </c>
      <c r="B50" s="47" t="s">
        <v>365</v>
      </c>
      <c r="C50" s="45"/>
      <c r="D50" s="38" t="s">
        <v>352</v>
      </c>
    </row>
    <row r="51" spans="1:4" ht="30">
      <c r="A51" s="26" t="s">
        <v>115</v>
      </c>
      <c r="B51" s="45" t="s">
        <v>365</v>
      </c>
      <c r="C51" s="45"/>
      <c r="D51" s="38" t="s">
        <v>353</v>
      </c>
    </row>
    <row r="52" spans="1:4" ht="30">
      <c r="A52" s="26" t="s">
        <v>116</v>
      </c>
      <c r="B52" s="47" t="s">
        <v>365</v>
      </c>
      <c r="C52" s="45"/>
      <c r="D52" s="49" t="s">
        <v>442</v>
      </c>
    </row>
    <row r="53" spans="1:4" ht="15">
      <c r="A53" s="26" t="s">
        <v>117</v>
      </c>
      <c r="B53" s="45" t="s">
        <v>365</v>
      </c>
      <c r="C53" s="45"/>
      <c r="D53" s="38" t="s">
        <v>351</v>
      </c>
    </row>
    <row r="54" spans="1:4" ht="15">
      <c r="A54" s="26" t="s">
        <v>142</v>
      </c>
      <c r="B54" s="45" t="s">
        <v>366</v>
      </c>
      <c r="C54" s="47" t="s">
        <v>412</v>
      </c>
      <c r="D54" s="49" t="s">
        <v>443</v>
      </c>
    </row>
    <row r="55" spans="1:4" ht="15">
      <c r="A55" s="26" t="s">
        <v>398</v>
      </c>
      <c r="B55" s="45" t="s">
        <v>365</v>
      </c>
      <c r="C55" s="45"/>
      <c r="D55" s="38" t="s">
        <v>354</v>
      </c>
    </row>
    <row r="56" spans="1:4" ht="30">
      <c r="A56" s="26" t="s">
        <v>118</v>
      </c>
      <c r="B56" s="47" t="s">
        <v>365</v>
      </c>
      <c r="C56" s="45"/>
      <c r="D56" s="38" t="s">
        <v>355</v>
      </c>
    </row>
    <row r="57" spans="1:4" ht="15">
      <c r="A57" s="26" t="s">
        <v>27</v>
      </c>
      <c r="B57" s="45"/>
      <c r="C57" s="45"/>
      <c r="D57" s="42"/>
    </row>
    <row r="58" spans="1:4" ht="15">
      <c r="A58" s="26" t="s">
        <v>396</v>
      </c>
      <c r="B58" s="45" t="s">
        <v>366</v>
      </c>
      <c r="C58" s="47" t="s">
        <v>549</v>
      </c>
      <c r="D58" s="38" t="s">
        <v>356</v>
      </c>
    </row>
    <row r="59" spans="1:4" ht="15">
      <c r="A59" s="26" t="s">
        <v>380</v>
      </c>
      <c r="B59" s="47" t="s">
        <v>365</v>
      </c>
      <c r="C59" s="45"/>
      <c r="D59" s="49" t="s">
        <v>444</v>
      </c>
    </row>
    <row r="60" spans="1:4" ht="45">
      <c r="A60" s="26" t="s">
        <v>119</v>
      </c>
      <c r="B60" s="45" t="s">
        <v>365</v>
      </c>
      <c r="C60" s="45"/>
      <c r="D60" s="49" t="s">
        <v>445</v>
      </c>
    </row>
    <row r="61" spans="1:4" ht="15">
      <c r="A61" s="26" t="s">
        <v>120</v>
      </c>
      <c r="B61" s="45" t="s">
        <v>365</v>
      </c>
      <c r="C61" s="45"/>
      <c r="D61" s="38" t="s">
        <v>357</v>
      </c>
    </row>
    <row r="62" spans="1:4" ht="15">
      <c r="A62" s="26" t="s">
        <v>35</v>
      </c>
      <c r="B62" s="45" t="s">
        <v>365</v>
      </c>
      <c r="C62" s="45"/>
      <c r="D62" s="38" t="s">
        <v>358</v>
      </c>
    </row>
    <row r="63" spans="1:4" ht="15">
      <c r="A63" s="26" t="s">
        <v>121</v>
      </c>
      <c r="B63" s="45" t="s">
        <v>365</v>
      </c>
      <c r="C63" s="45"/>
      <c r="D63" s="38" t="s">
        <v>359</v>
      </c>
    </row>
    <row r="64" spans="1:4" ht="30">
      <c r="A64" s="26" t="s">
        <v>122</v>
      </c>
      <c r="B64" s="45" t="s">
        <v>365</v>
      </c>
      <c r="C64" s="45"/>
      <c r="D64" s="38" t="s">
        <v>360</v>
      </c>
    </row>
    <row r="65" spans="1:4" ht="30">
      <c r="A65" s="26" t="s">
        <v>397</v>
      </c>
      <c r="B65" s="45" t="s">
        <v>366</v>
      </c>
      <c r="C65" s="47" t="s">
        <v>550</v>
      </c>
      <c r="D65" s="49" t="s">
        <v>446</v>
      </c>
    </row>
    <row r="66" spans="1:4" ht="15">
      <c r="A66" s="26" t="s">
        <v>124</v>
      </c>
      <c r="B66" s="45" t="s">
        <v>365</v>
      </c>
      <c r="C66" s="45"/>
      <c r="D66" s="38" t="s">
        <v>361</v>
      </c>
    </row>
    <row r="67" spans="1:4" ht="30">
      <c r="A67" s="26" t="s">
        <v>143</v>
      </c>
      <c r="B67" s="45" t="s">
        <v>366</v>
      </c>
      <c r="C67" s="47" t="s">
        <v>551</v>
      </c>
      <c r="D67" s="38" t="s">
        <v>362</v>
      </c>
    </row>
    <row r="68" spans="1:4" ht="15">
      <c r="A68" s="26" t="s">
        <v>125</v>
      </c>
      <c r="B68" s="45" t="s">
        <v>365</v>
      </c>
      <c r="C68" s="45"/>
      <c r="D68" s="38" t="s">
        <v>351</v>
      </c>
    </row>
    <row r="69" spans="1:4" ht="15">
      <c r="A69" s="26" t="s">
        <v>126</v>
      </c>
      <c r="B69" s="47" t="s">
        <v>365</v>
      </c>
      <c r="C69" s="45"/>
      <c r="D69" s="49" t="s">
        <v>448</v>
      </c>
    </row>
    <row r="70" spans="1:4" ht="15">
      <c r="A70" s="26" t="s">
        <v>127</v>
      </c>
      <c r="B70" s="45" t="s">
        <v>365</v>
      </c>
      <c r="C70" s="45"/>
      <c r="D70" s="49" t="s">
        <v>447</v>
      </c>
    </row>
    <row r="71" spans="1:4" ht="15">
      <c r="A71" s="26" t="s">
        <v>128</v>
      </c>
      <c r="B71" s="47" t="s">
        <v>335</v>
      </c>
      <c r="C71" s="45"/>
      <c r="D71" s="42"/>
    </row>
    <row r="72" spans="1:4" ht="15">
      <c r="A72" s="26" t="s">
        <v>129</v>
      </c>
      <c r="B72" s="47" t="s">
        <v>365</v>
      </c>
      <c r="C72" s="45"/>
      <c r="D72" s="49" t="s">
        <v>449</v>
      </c>
    </row>
    <row r="73" spans="1:4" ht="15">
      <c r="A73" s="26" t="s">
        <v>144</v>
      </c>
      <c r="B73" s="47" t="s">
        <v>366</v>
      </c>
      <c r="C73" s="47" t="s">
        <v>552</v>
      </c>
      <c r="D73" s="38" t="s">
        <v>363</v>
      </c>
    </row>
    <row r="74" spans="1:4" ht="15">
      <c r="A74" s="26" t="s">
        <v>130</v>
      </c>
      <c r="B74" s="47" t="s">
        <v>335</v>
      </c>
      <c r="C74" s="45"/>
      <c r="D74" s="42"/>
    </row>
    <row r="75" spans="1:4" ht="30">
      <c r="A75" s="26" t="s">
        <v>131</v>
      </c>
      <c r="B75" s="45" t="s">
        <v>365</v>
      </c>
      <c r="C75" s="45"/>
      <c r="D75" s="38" t="s">
        <v>364</v>
      </c>
    </row>
  </sheetData>
  <sheetProtection/>
  <mergeCells count="2">
    <mergeCell ref="A1:D1"/>
    <mergeCell ref="A2:D2"/>
  </mergeCells>
  <printOptions/>
  <pageMargins left="0.25" right="0.25" top="0.54" bottom="0.75" header="0.3" footer="0.3"/>
  <pageSetup horizontalDpi="600" verticalDpi="600" orientation="portrait" r:id="rId1"/>
  <headerFooter>
    <oddHeader>&amp;CPart-Time Faculty Salary Comparisons in California Community Colleges 2013</oddHeader>
    <oddFooter>&amp;LCalifornia Federation of Teachers
Research Department&amp;R1-9-14</oddFooter>
  </headerFooter>
</worksheet>
</file>

<file path=xl/worksheets/sheet6.xml><?xml version="1.0" encoding="utf-8"?>
<worksheet xmlns="http://schemas.openxmlformats.org/spreadsheetml/2006/main" xmlns:r="http://schemas.openxmlformats.org/officeDocument/2006/relationships">
  <dimension ref="A1:E84"/>
  <sheetViews>
    <sheetView zoomScalePageLayoutView="0" workbookViewId="0" topLeftCell="A1">
      <pane ySplit="3" topLeftCell="A70" activePane="bottomLeft" state="frozen"/>
      <selection pane="topLeft" activeCell="A1" sqref="A1"/>
      <selection pane="bottomLeft" activeCell="A4" sqref="A4"/>
    </sheetView>
  </sheetViews>
  <sheetFormatPr defaultColWidth="8.8515625" defaultRowHeight="15"/>
  <cols>
    <col min="1" max="1" width="30.140625" style="6" customWidth="1"/>
    <col min="2" max="2" width="13.140625" style="8" customWidth="1"/>
    <col min="3" max="3" width="17.28125" style="9" customWidth="1"/>
    <col min="4" max="4" width="12.8515625" style="10" customWidth="1"/>
    <col min="5" max="5" width="19.28125" style="11" customWidth="1"/>
    <col min="6" max="16384" width="8.8515625" style="6" customWidth="1"/>
  </cols>
  <sheetData>
    <row r="1" spans="1:5" ht="15.75">
      <c r="A1" s="119" t="s">
        <v>511</v>
      </c>
      <c r="B1" s="119"/>
      <c r="C1" s="119"/>
      <c r="D1" s="119"/>
      <c r="E1" s="119"/>
    </row>
    <row r="2" spans="1:5" ht="12.75">
      <c r="A2" s="118" t="s">
        <v>532</v>
      </c>
      <c r="B2" s="118"/>
      <c r="C2" s="118"/>
      <c r="D2" s="118"/>
      <c r="E2" s="118"/>
    </row>
    <row r="3" spans="1:5" ht="25.5">
      <c r="A3" s="23" t="s">
        <v>70</v>
      </c>
      <c r="B3" s="24" t="s">
        <v>500</v>
      </c>
      <c r="C3" s="25" t="s">
        <v>536</v>
      </c>
      <c r="D3" s="24" t="s">
        <v>509</v>
      </c>
      <c r="E3" s="24" t="s">
        <v>510</v>
      </c>
    </row>
    <row r="4" spans="1:5" ht="12.75">
      <c r="A4" s="46" t="s">
        <v>84</v>
      </c>
      <c r="B4" s="66">
        <v>69.62285714285714</v>
      </c>
      <c r="C4" s="7">
        <f>RANK(B4,$B$4:$B$75)</f>
        <v>57</v>
      </c>
      <c r="D4" s="66">
        <v>79.58428571428571</v>
      </c>
      <c r="E4" s="27">
        <f aca="true" t="shared" si="0" ref="E4:E67">RANK(D4,$D$4:$D$75,)</f>
        <v>62</v>
      </c>
    </row>
    <row r="5" spans="1:5" ht="12.75">
      <c r="A5" s="46" t="s">
        <v>85</v>
      </c>
      <c r="B5" s="66">
        <v>75.13161428571428</v>
      </c>
      <c r="C5" s="7">
        <f aca="true" t="shared" si="1" ref="C5:C68">RANK(B5,$B$4:$B$75)</f>
        <v>36</v>
      </c>
      <c r="D5" s="66">
        <v>88.61477142857143</v>
      </c>
      <c r="E5" s="27">
        <f t="shared" si="0"/>
        <v>30</v>
      </c>
    </row>
    <row r="6" spans="1:5" ht="12.75">
      <c r="A6" s="46" t="s">
        <v>86</v>
      </c>
      <c r="B6" s="66">
        <v>70.37</v>
      </c>
      <c r="C6" s="7">
        <f t="shared" si="1"/>
        <v>54</v>
      </c>
      <c r="D6" s="66">
        <v>82.23571428571428</v>
      </c>
      <c r="E6" s="27">
        <f t="shared" si="0"/>
        <v>52</v>
      </c>
    </row>
    <row r="7" spans="1:5" ht="12.75">
      <c r="A7" s="46" t="s">
        <v>87</v>
      </c>
      <c r="B7" s="66">
        <v>78.81348571428572</v>
      </c>
      <c r="C7" s="7">
        <f t="shared" si="1"/>
        <v>23</v>
      </c>
      <c r="D7" s="66">
        <v>93.14484285714285</v>
      </c>
      <c r="E7" s="27">
        <f t="shared" si="0"/>
        <v>19</v>
      </c>
    </row>
    <row r="8" spans="1:5" ht="12.75">
      <c r="A8" s="46" t="s">
        <v>371</v>
      </c>
      <c r="B8" s="66">
        <v>75.84857142857143</v>
      </c>
      <c r="C8" s="7">
        <f t="shared" si="1"/>
        <v>33</v>
      </c>
      <c r="D8" s="66">
        <v>89.20428571428572</v>
      </c>
      <c r="E8" s="27">
        <f t="shared" si="0"/>
        <v>27</v>
      </c>
    </row>
    <row r="9" spans="1:5" ht="12.75">
      <c r="A9" s="46" t="s">
        <v>88</v>
      </c>
      <c r="B9" s="66">
        <v>81.20142857142856</v>
      </c>
      <c r="C9" s="7">
        <f t="shared" si="1"/>
        <v>16</v>
      </c>
      <c r="D9" s="66">
        <v>97.01428571428572</v>
      </c>
      <c r="E9" s="27">
        <f t="shared" si="0"/>
        <v>11</v>
      </c>
    </row>
    <row r="10" spans="1:5" ht="12.75">
      <c r="A10" s="46" t="s">
        <v>89</v>
      </c>
      <c r="B10" s="66">
        <v>79.48571428571428</v>
      </c>
      <c r="C10" s="7">
        <f t="shared" si="1"/>
        <v>19</v>
      </c>
      <c r="D10" s="66">
        <v>94.66</v>
      </c>
      <c r="E10" s="27">
        <f t="shared" si="0"/>
        <v>17</v>
      </c>
    </row>
    <row r="11" spans="1:5" ht="12.75">
      <c r="A11" s="46" t="s">
        <v>90</v>
      </c>
      <c r="B11" s="66">
        <v>82.61285714285714</v>
      </c>
      <c r="C11" s="7">
        <f t="shared" si="1"/>
        <v>10</v>
      </c>
      <c r="D11" s="66">
        <v>97.31285714285714</v>
      </c>
      <c r="E11" s="27">
        <f t="shared" si="0"/>
        <v>9</v>
      </c>
    </row>
    <row r="12" spans="1:5" ht="12.75">
      <c r="A12" s="46" t="s">
        <v>372</v>
      </c>
      <c r="B12" s="66">
        <v>78.09857142857143</v>
      </c>
      <c r="C12" s="7">
        <f t="shared" si="1"/>
        <v>24</v>
      </c>
      <c r="D12" s="66">
        <v>85.82</v>
      </c>
      <c r="E12" s="27">
        <f t="shared" si="0"/>
        <v>40</v>
      </c>
    </row>
    <row r="13" spans="1:5" ht="12.75">
      <c r="A13" s="46" t="s">
        <v>91</v>
      </c>
      <c r="B13" s="66">
        <v>74.64142857142858</v>
      </c>
      <c r="C13" s="7">
        <f t="shared" si="1"/>
        <v>38</v>
      </c>
      <c r="D13" s="66">
        <v>87.79142857142857</v>
      </c>
      <c r="E13" s="27">
        <f t="shared" si="0"/>
        <v>31</v>
      </c>
    </row>
    <row r="14" spans="1:5" ht="12.75">
      <c r="A14" s="46" t="s">
        <v>92</v>
      </c>
      <c r="B14" s="66">
        <v>76.53</v>
      </c>
      <c r="C14" s="7">
        <f t="shared" si="1"/>
        <v>30</v>
      </c>
      <c r="D14" s="66">
        <v>84.67571428571429</v>
      </c>
      <c r="E14" s="27">
        <f t="shared" si="0"/>
        <v>45</v>
      </c>
    </row>
    <row r="15" spans="1:5" ht="12.75">
      <c r="A15" s="46" t="s">
        <v>93</v>
      </c>
      <c r="B15" s="66">
        <v>79.52571428571429</v>
      </c>
      <c r="C15" s="7">
        <f t="shared" si="1"/>
        <v>18</v>
      </c>
      <c r="D15" s="66">
        <v>86.76</v>
      </c>
      <c r="E15" s="27">
        <f t="shared" si="0"/>
        <v>35</v>
      </c>
    </row>
    <row r="16" spans="1:5" ht="12.75">
      <c r="A16" s="46" t="s">
        <v>94</v>
      </c>
      <c r="B16" s="66">
        <v>69.86417142857144</v>
      </c>
      <c r="C16" s="7">
        <f t="shared" si="1"/>
        <v>56</v>
      </c>
      <c r="D16" s="66">
        <v>82.13185714285716</v>
      </c>
      <c r="E16" s="27">
        <f t="shared" si="0"/>
        <v>53</v>
      </c>
    </row>
    <row r="17" spans="1:5" ht="12.75">
      <c r="A17" s="46" t="s">
        <v>95</v>
      </c>
      <c r="B17" s="66">
        <v>83.60642857142857</v>
      </c>
      <c r="C17" s="7">
        <f t="shared" si="1"/>
        <v>8</v>
      </c>
      <c r="D17" s="66">
        <v>98.8425</v>
      </c>
      <c r="E17" s="27">
        <f t="shared" si="0"/>
        <v>7</v>
      </c>
    </row>
    <row r="18" spans="1:5" ht="12.75">
      <c r="A18" s="46" t="s">
        <v>18</v>
      </c>
      <c r="B18" s="66">
        <v>84.63714285714286</v>
      </c>
      <c r="C18" s="7">
        <f t="shared" si="1"/>
        <v>6</v>
      </c>
      <c r="D18" s="66">
        <v>98.77285714285715</v>
      </c>
      <c r="E18" s="27">
        <f t="shared" si="0"/>
        <v>8</v>
      </c>
    </row>
    <row r="19" spans="1:5" ht="12.75">
      <c r="A19" s="46" t="s">
        <v>67</v>
      </c>
      <c r="B19" s="66">
        <v>72.03285714285714</v>
      </c>
      <c r="C19" s="7">
        <f t="shared" si="1"/>
        <v>46</v>
      </c>
      <c r="D19" s="66">
        <v>86.17285714285714</v>
      </c>
      <c r="E19" s="27">
        <f t="shared" si="0"/>
        <v>38</v>
      </c>
    </row>
    <row r="20" spans="1:5" ht="12.75">
      <c r="A20" s="46" t="s">
        <v>96</v>
      </c>
      <c r="B20" s="66">
        <v>80.86657142857142</v>
      </c>
      <c r="C20" s="7">
        <f t="shared" si="1"/>
        <v>17</v>
      </c>
      <c r="D20" s="66">
        <v>97.30128571428571</v>
      </c>
      <c r="E20" s="27">
        <f t="shared" si="0"/>
        <v>10</v>
      </c>
    </row>
    <row r="21" spans="1:5" ht="12.75">
      <c r="A21" s="46" t="s">
        <v>56</v>
      </c>
      <c r="B21" s="66">
        <v>77.75714285714285</v>
      </c>
      <c r="C21" s="7">
        <f t="shared" si="1"/>
        <v>26</v>
      </c>
      <c r="D21" s="66">
        <v>90.58</v>
      </c>
      <c r="E21" s="27">
        <f t="shared" si="0"/>
        <v>24</v>
      </c>
    </row>
    <row r="22" spans="1:5" ht="12.75">
      <c r="A22" s="46" t="s">
        <v>24</v>
      </c>
      <c r="B22" s="66">
        <v>77.29714285714286</v>
      </c>
      <c r="C22" s="7">
        <f t="shared" si="1"/>
        <v>29</v>
      </c>
      <c r="D22" s="66">
        <v>89.54857142857144</v>
      </c>
      <c r="E22" s="27">
        <f t="shared" si="0"/>
        <v>26</v>
      </c>
    </row>
    <row r="23" spans="1:5" ht="12.75">
      <c r="A23" s="46" t="s">
        <v>20</v>
      </c>
      <c r="B23" s="66">
        <v>71.40285714285714</v>
      </c>
      <c r="C23" s="7">
        <f t="shared" si="1"/>
        <v>51</v>
      </c>
      <c r="D23" s="66">
        <v>79.12428571428572</v>
      </c>
      <c r="E23" s="27">
        <f t="shared" si="0"/>
        <v>63</v>
      </c>
    </row>
    <row r="24" spans="1:5" ht="12.75">
      <c r="A24" s="46" t="s">
        <v>53</v>
      </c>
      <c r="B24" s="66">
        <v>70.52142857142857</v>
      </c>
      <c r="C24" s="7">
        <f t="shared" si="1"/>
        <v>53</v>
      </c>
      <c r="D24" s="66">
        <v>84.60428571428571</v>
      </c>
      <c r="E24" s="27">
        <f t="shared" si="0"/>
        <v>46</v>
      </c>
    </row>
    <row r="25" spans="1:5" ht="12.75">
      <c r="A25" s="46" t="s">
        <v>54</v>
      </c>
      <c r="B25" s="66">
        <v>67.09142857142857</v>
      </c>
      <c r="C25" s="7">
        <f t="shared" si="1"/>
        <v>64</v>
      </c>
      <c r="D25" s="66">
        <v>75.51285714285714</v>
      </c>
      <c r="E25" s="27">
        <f t="shared" si="0"/>
        <v>68</v>
      </c>
    </row>
    <row r="26" spans="1:5" ht="12.75">
      <c r="A26" s="46" t="s">
        <v>23</v>
      </c>
      <c r="B26" s="66">
        <v>73.13875714285713</v>
      </c>
      <c r="C26" s="7">
        <f t="shared" si="1"/>
        <v>42</v>
      </c>
      <c r="D26" s="66">
        <v>83.92851428571429</v>
      </c>
      <c r="E26" s="27">
        <f t="shared" si="0"/>
        <v>49</v>
      </c>
    </row>
    <row r="27" spans="1:5" ht="12.75">
      <c r="A27" s="46" t="s">
        <v>97</v>
      </c>
      <c r="B27" s="66">
        <v>68.54428571428572</v>
      </c>
      <c r="C27" s="7">
        <f t="shared" si="1"/>
        <v>62</v>
      </c>
      <c r="D27" s="66">
        <v>78.36</v>
      </c>
      <c r="E27" s="27">
        <f t="shared" si="0"/>
        <v>64</v>
      </c>
    </row>
    <row r="28" spans="1:5" ht="12.75">
      <c r="A28" s="46" t="s">
        <v>98</v>
      </c>
      <c r="B28" s="66">
        <v>75.19285714285714</v>
      </c>
      <c r="C28" s="7">
        <f t="shared" si="1"/>
        <v>35</v>
      </c>
      <c r="D28" s="66">
        <v>90.67428571428572</v>
      </c>
      <c r="E28" s="27">
        <f t="shared" si="0"/>
        <v>23</v>
      </c>
    </row>
    <row r="29" spans="1:5" ht="12.75">
      <c r="A29" s="46" t="s">
        <v>373</v>
      </c>
      <c r="B29" s="66">
        <v>72.22085714285714</v>
      </c>
      <c r="C29" s="7">
        <f t="shared" si="1"/>
        <v>45</v>
      </c>
      <c r="D29" s="66">
        <v>85.78200000000001</v>
      </c>
      <c r="E29" s="27">
        <f t="shared" si="0"/>
        <v>41</v>
      </c>
    </row>
    <row r="30" spans="1:5" ht="12.75">
      <c r="A30" s="46" t="s">
        <v>99</v>
      </c>
      <c r="B30" s="66">
        <v>73.54285714285714</v>
      </c>
      <c r="C30" s="7">
        <f t="shared" si="1"/>
        <v>40</v>
      </c>
      <c r="D30" s="66">
        <v>84.71428571428571</v>
      </c>
      <c r="E30" s="27">
        <f t="shared" si="0"/>
        <v>44</v>
      </c>
    </row>
    <row r="31" spans="1:5" ht="12.75">
      <c r="A31" s="46" t="s">
        <v>100</v>
      </c>
      <c r="B31" s="66">
        <v>66.65285714285714</v>
      </c>
      <c r="C31" s="7">
        <f t="shared" si="1"/>
        <v>67</v>
      </c>
      <c r="D31" s="66">
        <v>77.97428571428571</v>
      </c>
      <c r="E31" s="27">
        <f t="shared" si="0"/>
        <v>65</v>
      </c>
    </row>
    <row r="32" spans="1:5" ht="12.75">
      <c r="A32" s="46" t="s">
        <v>374</v>
      </c>
      <c r="B32" s="66">
        <v>71.90571428571428</v>
      </c>
      <c r="C32" s="7">
        <f t="shared" si="1"/>
        <v>49</v>
      </c>
      <c r="D32" s="66">
        <v>84.36428571428571</v>
      </c>
      <c r="E32" s="27">
        <f t="shared" si="0"/>
        <v>47</v>
      </c>
    </row>
    <row r="33" spans="1:5" ht="12.75">
      <c r="A33" s="46" t="s">
        <v>101</v>
      </c>
      <c r="B33" s="66">
        <v>72.34857142857143</v>
      </c>
      <c r="C33" s="7">
        <f t="shared" si="1"/>
        <v>44</v>
      </c>
      <c r="D33" s="66">
        <v>85.23857142857143</v>
      </c>
      <c r="E33" s="27">
        <f t="shared" si="0"/>
        <v>42</v>
      </c>
    </row>
    <row r="34" spans="1:5" ht="12.75">
      <c r="A34" s="46" t="s">
        <v>375</v>
      </c>
      <c r="B34" s="66">
        <v>71.91285714285715</v>
      </c>
      <c r="C34" s="7">
        <f t="shared" si="1"/>
        <v>48</v>
      </c>
      <c r="D34" s="66">
        <v>84.97857142857143</v>
      </c>
      <c r="E34" s="27">
        <f t="shared" si="0"/>
        <v>43</v>
      </c>
    </row>
    <row r="35" spans="1:5" ht="12.75">
      <c r="A35" s="46" t="s">
        <v>102</v>
      </c>
      <c r="B35" s="66">
        <v>100.39142857142858</v>
      </c>
      <c r="C35" s="7">
        <f t="shared" si="1"/>
        <v>1</v>
      </c>
      <c r="D35" s="67">
        <v>121.43857142857142</v>
      </c>
      <c r="E35" s="27">
        <f t="shared" si="0"/>
        <v>1</v>
      </c>
    </row>
    <row r="36" spans="1:5" ht="12.75">
      <c r="A36" s="46" t="s">
        <v>376</v>
      </c>
      <c r="B36" s="66">
        <v>74.24428571428571</v>
      </c>
      <c r="C36" s="7">
        <f t="shared" si="1"/>
        <v>39</v>
      </c>
      <c r="D36" s="66">
        <v>86.97714285714285</v>
      </c>
      <c r="E36" s="27">
        <f t="shared" si="0"/>
        <v>34</v>
      </c>
    </row>
    <row r="37" spans="1:5" ht="12.75">
      <c r="A37" s="46" t="s">
        <v>103</v>
      </c>
      <c r="B37" s="66">
        <v>81.20285714285714</v>
      </c>
      <c r="C37" s="7">
        <f t="shared" si="1"/>
        <v>15</v>
      </c>
      <c r="D37" s="66">
        <v>99.64571428571429</v>
      </c>
      <c r="E37" s="27">
        <f t="shared" si="0"/>
        <v>6</v>
      </c>
    </row>
    <row r="38" spans="1:5" ht="12.75">
      <c r="A38" s="46" t="s">
        <v>104</v>
      </c>
      <c r="B38" s="66">
        <v>68.81298571428572</v>
      </c>
      <c r="C38" s="7">
        <f t="shared" si="1"/>
        <v>61</v>
      </c>
      <c r="D38" s="66">
        <v>77.44965714285715</v>
      </c>
      <c r="E38" s="27">
        <f t="shared" si="0"/>
        <v>67</v>
      </c>
    </row>
    <row r="39" spans="1:5" ht="12.75">
      <c r="A39" s="46" t="s">
        <v>105</v>
      </c>
      <c r="B39" s="66">
        <v>67.02857142857142</v>
      </c>
      <c r="C39" s="7">
        <f t="shared" si="1"/>
        <v>65</v>
      </c>
      <c r="D39" s="66">
        <v>81.84142857142857</v>
      </c>
      <c r="E39" s="27">
        <f t="shared" si="0"/>
        <v>54</v>
      </c>
    </row>
    <row r="40" spans="1:5" ht="12.75">
      <c r="A40" s="46" t="s">
        <v>377</v>
      </c>
      <c r="B40" s="66">
        <v>79.11428571428571</v>
      </c>
      <c r="C40" s="7">
        <f t="shared" si="1"/>
        <v>21</v>
      </c>
      <c r="D40" s="66">
        <v>86.25571428571429</v>
      </c>
      <c r="E40" s="27">
        <f t="shared" si="0"/>
        <v>37</v>
      </c>
    </row>
    <row r="41" spans="1:5" ht="12.75">
      <c r="A41" s="46" t="s">
        <v>106</v>
      </c>
      <c r="B41" s="66">
        <v>90.14857142857143</v>
      </c>
      <c r="C41" s="7">
        <f t="shared" si="1"/>
        <v>3</v>
      </c>
      <c r="D41" s="66">
        <v>103.27714285714286</v>
      </c>
      <c r="E41" s="27">
        <f t="shared" si="0"/>
        <v>3</v>
      </c>
    </row>
    <row r="42" spans="1:5" ht="12.75">
      <c r="A42" s="46" t="s">
        <v>107</v>
      </c>
      <c r="B42" s="66">
        <v>71.64</v>
      </c>
      <c r="C42" s="7">
        <f t="shared" si="1"/>
        <v>50</v>
      </c>
      <c r="D42" s="66">
        <v>80.63142857142857</v>
      </c>
      <c r="E42" s="27">
        <f t="shared" si="0"/>
        <v>60</v>
      </c>
    </row>
    <row r="43" spans="1:5" ht="12.75">
      <c r="A43" s="46" t="s">
        <v>108</v>
      </c>
      <c r="B43" s="66">
        <v>81.93071428571429</v>
      </c>
      <c r="C43" s="7">
        <f t="shared" si="1"/>
        <v>13</v>
      </c>
      <c r="D43" s="66">
        <v>96.54512857142856</v>
      </c>
      <c r="E43" s="27">
        <f t="shared" si="0"/>
        <v>13</v>
      </c>
    </row>
    <row r="44" spans="1:5" ht="12.75">
      <c r="A44" s="46" t="s">
        <v>109</v>
      </c>
      <c r="B44" s="66">
        <v>82.97428571428571</v>
      </c>
      <c r="C44" s="7">
        <f t="shared" si="1"/>
        <v>9</v>
      </c>
      <c r="D44" s="66">
        <v>82.97428571428571</v>
      </c>
      <c r="E44" s="27">
        <f t="shared" si="0"/>
        <v>51</v>
      </c>
    </row>
    <row r="45" spans="1:5" ht="12.75">
      <c r="A45" s="46" t="s">
        <v>110</v>
      </c>
      <c r="B45" s="66">
        <v>54.55714285714286</v>
      </c>
      <c r="C45" s="7">
        <f t="shared" si="1"/>
        <v>72</v>
      </c>
      <c r="D45" s="66">
        <v>67.92428571428572</v>
      </c>
      <c r="E45" s="27">
        <f t="shared" si="0"/>
        <v>72</v>
      </c>
    </row>
    <row r="46" spans="1:5" ht="12.75">
      <c r="A46" s="46" t="s">
        <v>111</v>
      </c>
      <c r="B46" s="66">
        <v>82.20045714285713</v>
      </c>
      <c r="C46" s="7">
        <f t="shared" si="1"/>
        <v>11</v>
      </c>
      <c r="D46" s="66">
        <v>96.30305714285714</v>
      </c>
      <c r="E46" s="27">
        <f t="shared" si="0"/>
        <v>14</v>
      </c>
    </row>
    <row r="47" spans="1:5" ht="12.75">
      <c r="A47" s="46" t="s">
        <v>378</v>
      </c>
      <c r="B47" s="66">
        <v>63.01571428571429</v>
      </c>
      <c r="C47" s="7">
        <f t="shared" si="1"/>
        <v>70</v>
      </c>
      <c r="D47" s="66">
        <v>73.72</v>
      </c>
      <c r="E47" s="27">
        <f t="shared" si="0"/>
        <v>69</v>
      </c>
    </row>
    <row r="48" spans="1:5" ht="12.75">
      <c r="A48" s="46" t="s">
        <v>112</v>
      </c>
      <c r="B48" s="66">
        <v>76.24285714285715</v>
      </c>
      <c r="C48" s="7">
        <f t="shared" si="1"/>
        <v>31</v>
      </c>
      <c r="D48" s="66">
        <v>91.70428571428572</v>
      </c>
      <c r="E48" s="27">
        <f t="shared" si="0"/>
        <v>22</v>
      </c>
    </row>
    <row r="49" spans="1:5" ht="12.75">
      <c r="A49" s="46" t="s">
        <v>113</v>
      </c>
      <c r="B49" s="66">
        <v>78.82857142857142</v>
      </c>
      <c r="C49" s="7">
        <f t="shared" si="1"/>
        <v>22</v>
      </c>
      <c r="D49" s="66">
        <v>93.87857142857143</v>
      </c>
      <c r="E49" s="27">
        <f t="shared" si="0"/>
        <v>18</v>
      </c>
    </row>
    <row r="50" spans="1:5" ht="12.75">
      <c r="A50" s="46" t="s">
        <v>114</v>
      </c>
      <c r="B50" s="66">
        <v>66.6227857142857</v>
      </c>
      <c r="C50" s="7">
        <f t="shared" si="1"/>
        <v>68</v>
      </c>
      <c r="D50" s="66">
        <v>77.6262</v>
      </c>
      <c r="E50" s="27">
        <f t="shared" si="0"/>
        <v>66</v>
      </c>
    </row>
    <row r="51" spans="1:5" ht="12.75">
      <c r="A51" s="46" t="s">
        <v>115</v>
      </c>
      <c r="B51" s="66">
        <v>65.6</v>
      </c>
      <c r="C51" s="7">
        <f t="shared" si="1"/>
        <v>69</v>
      </c>
      <c r="D51" s="66">
        <v>73.12857142857143</v>
      </c>
      <c r="E51" s="27">
        <f t="shared" si="0"/>
        <v>71</v>
      </c>
    </row>
    <row r="52" spans="1:5" ht="12.75">
      <c r="A52" s="46" t="s">
        <v>116</v>
      </c>
      <c r="B52" s="66">
        <v>73.22428571428571</v>
      </c>
      <c r="C52" s="7">
        <f t="shared" si="1"/>
        <v>41</v>
      </c>
      <c r="D52" s="66">
        <v>86.59571428571428</v>
      </c>
      <c r="E52" s="27">
        <f t="shared" si="0"/>
        <v>36</v>
      </c>
    </row>
    <row r="53" spans="1:5" ht="12.75">
      <c r="A53" s="46" t="s">
        <v>117</v>
      </c>
      <c r="B53" s="66">
        <v>77.57428571428571</v>
      </c>
      <c r="C53" s="7">
        <f t="shared" si="1"/>
        <v>27</v>
      </c>
      <c r="D53" s="66">
        <v>95.00285714285714</v>
      </c>
      <c r="E53" s="27">
        <f t="shared" si="0"/>
        <v>15</v>
      </c>
    </row>
    <row r="54" spans="1:5" ht="12.75">
      <c r="A54" s="46" t="s">
        <v>379</v>
      </c>
      <c r="B54" s="66">
        <v>84.06571428571428</v>
      </c>
      <c r="C54" s="7">
        <f t="shared" si="1"/>
        <v>7</v>
      </c>
      <c r="D54" s="67">
        <v>96.56</v>
      </c>
      <c r="E54" s="27">
        <f t="shared" si="0"/>
        <v>12</v>
      </c>
    </row>
    <row r="55" spans="1:5" ht="12.75">
      <c r="A55" s="46" t="s">
        <v>398</v>
      </c>
      <c r="B55" s="66">
        <v>60.065714285714286</v>
      </c>
      <c r="C55" s="7">
        <f t="shared" si="1"/>
        <v>71</v>
      </c>
      <c r="D55" s="66">
        <v>73.43285714285715</v>
      </c>
      <c r="E55" s="27">
        <f t="shared" si="0"/>
        <v>70</v>
      </c>
    </row>
    <row r="56" spans="1:5" ht="12.75">
      <c r="A56" s="46" t="s">
        <v>118</v>
      </c>
      <c r="B56" s="66">
        <v>85.81714285714285</v>
      </c>
      <c r="C56" s="7">
        <f t="shared" si="1"/>
        <v>5</v>
      </c>
      <c r="D56" s="66">
        <v>102.46285714285715</v>
      </c>
      <c r="E56" s="27">
        <f t="shared" si="0"/>
        <v>5</v>
      </c>
    </row>
    <row r="57" spans="1:5" ht="12.75">
      <c r="A57" s="46" t="s">
        <v>27</v>
      </c>
      <c r="B57" s="66">
        <v>81.38285714285715</v>
      </c>
      <c r="C57" s="7">
        <f t="shared" si="1"/>
        <v>14</v>
      </c>
      <c r="D57" s="66">
        <v>92.81142857142858</v>
      </c>
      <c r="E57" s="27">
        <f t="shared" si="0"/>
        <v>20</v>
      </c>
    </row>
    <row r="58" spans="1:5" ht="12.75">
      <c r="A58" s="46" t="s">
        <v>399</v>
      </c>
      <c r="B58" s="66">
        <v>75.60142857142857</v>
      </c>
      <c r="C58" s="7">
        <f t="shared" si="1"/>
        <v>34</v>
      </c>
      <c r="D58" s="66">
        <v>85.92571428571429</v>
      </c>
      <c r="E58" s="27">
        <f t="shared" si="0"/>
        <v>39</v>
      </c>
    </row>
    <row r="59" spans="1:5" ht="12.75">
      <c r="A59" s="46" t="s">
        <v>380</v>
      </c>
      <c r="B59" s="66">
        <v>69.52285714285715</v>
      </c>
      <c r="C59" s="7">
        <f t="shared" si="1"/>
        <v>58</v>
      </c>
      <c r="D59" s="66">
        <v>81.43571428571428</v>
      </c>
      <c r="E59" s="27">
        <f t="shared" si="0"/>
        <v>57</v>
      </c>
    </row>
    <row r="60" spans="1:5" ht="12.75">
      <c r="A60" s="46" t="s">
        <v>119</v>
      </c>
      <c r="B60" s="66">
        <v>78.09068571428571</v>
      </c>
      <c r="C60" s="7">
        <f t="shared" si="1"/>
        <v>25</v>
      </c>
      <c r="D60" s="66">
        <v>89.7605142857143</v>
      </c>
      <c r="E60" s="27">
        <f t="shared" si="0"/>
        <v>25</v>
      </c>
    </row>
    <row r="61" spans="1:5" ht="12.75">
      <c r="A61" s="46" t="s">
        <v>120</v>
      </c>
      <c r="B61" s="66">
        <v>67.33887142857144</v>
      </c>
      <c r="C61" s="7">
        <f t="shared" si="1"/>
        <v>63</v>
      </c>
      <c r="D61" s="66">
        <v>81.46067142857143</v>
      </c>
      <c r="E61" s="27">
        <f t="shared" si="0"/>
        <v>56</v>
      </c>
    </row>
    <row r="62" spans="1:5" ht="12.75">
      <c r="A62" s="46" t="s">
        <v>35</v>
      </c>
      <c r="B62" s="66">
        <v>71.99785714285714</v>
      </c>
      <c r="C62" s="7">
        <f t="shared" si="1"/>
        <v>47</v>
      </c>
      <c r="D62" s="66">
        <v>87.51385714285713</v>
      </c>
      <c r="E62" s="27">
        <f t="shared" si="0"/>
        <v>33</v>
      </c>
    </row>
    <row r="63" spans="1:5" ht="12.75">
      <c r="A63" s="46" t="s">
        <v>121</v>
      </c>
      <c r="B63" s="66">
        <v>70.35142857142857</v>
      </c>
      <c r="C63" s="7">
        <f t="shared" si="1"/>
        <v>55</v>
      </c>
      <c r="D63" s="66">
        <v>80.91857142857143</v>
      </c>
      <c r="E63" s="27">
        <f t="shared" si="0"/>
        <v>58</v>
      </c>
    </row>
    <row r="64" spans="1:5" ht="12.75">
      <c r="A64" s="46" t="s">
        <v>122</v>
      </c>
      <c r="B64" s="66">
        <v>69.30142857142857</v>
      </c>
      <c r="C64" s="7">
        <f t="shared" si="1"/>
        <v>59</v>
      </c>
      <c r="D64" s="66">
        <v>80.91857142857143</v>
      </c>
      <c r="E64" s="27">
        <f t="shared" si="0"/>
        <v>58</v>
      </c>
    </row>
    <row r="65" spans="1:5" ht="12.75">
      <c r="A65" s="46" t="s">
        <v>123</v>
      </c>
      <c r="B65" s="66">
        <v>81.98428571428572</v>
      </c>
      <c r="C65" s="7">
        <f t="shared" si="1"/>
        <v>12</v>
      </c>
      <c r="D65" s="66">
        <v>92.77285714285715</v>
      </c>
      <c r="E65" s="27">
        <f t="shared" si="0"/>
        <v>21</v>
      </c>
    </row>
    <row r="66" spans="1:5" ht="12.75">
      <c r="A66" s="46" t="s">
        <v>124</v>
      </c>
      <c r="B66" s="66">
        <v>91.17</v>
      </c>
      <c r="C66" s="7">
        <f t="shared" si="1"/>
        <v>2</v>
      </c>
      <c r="D66" s="66">
        <v>103.96571428571428</v>
      </c>
      <c r="E66" s="27">
        <f t="shared" si="0"/>
        <v>2</v>
      </c>
    </row>
    <row r="67" spans="1:5" ht="12.75">
      <c r="A67" s="46" t="s">
        <v>381</v>
      </c>
      <c r="B67" s="66">
        <v>74.95571428571428</v>
      </c>
      <c r="C67" s="7">
        <f t="shared" si="1"/>
        <v>37</v>
      </c>
      <c r="D67" s="66">
        <v>87.55428571428571</v>
      </c>
      <c r="E67" s="27">
        <f t="shared" si="0"/>
        <v>32</v>
      </c>
    </row>
    <row r="68" spans="1:5" ht="12.75">
      <c r="A68" s="46" t="s">
        <v>125</v>
      </c>
      <c r="B68" s="66">
        <v>79.38428571428571</v>
      </c>
      <c r="C68" s="7">
        <f t="shared" si="1"/>
        <v>20</v>
      </c>
      <c r="D68" s="66">
        <v>94.71857142857142</v>
      </c>
      <c r="E68" s="27">
        <f aca="true" t="shared" si="2" ref="E68:E75">RANK(D68,$D$4:$D$75,)</f>
        <v>16</v>
      </c>
    </row>
    <row r="69" spans="1:5" ht="12.75">
      <c r="A69" s="46" t="s">
        <v>126</v>
      </c>
      <c r="B69" s="66">
        <v>66.78571428571429</v>
      </c>
      <c r="C69" s="7">
        <f aca="true" t="shared" si="3" ref="C69:C75">RANK(B69,$B$4:$B$75)</f>
        <v>66</v>
      </c>
      <c r="D69" s="66">
        <v>80.14142857142858</v>
      </c>
      <c r="E69" s="27">
        <f t="shared" si="2"/>
        <v>61</v>
      </c>
    </row>
    <row r="70" spans="1:5" ht="12.75">
      <c r="A70" s="46" t="s">
        <v>127</v>
      </c>
      <c r="B70" s="66">
        <v>71.37428571428572</v>
      </c>
      <c r="C70" s="7">
        <f t="shared" si="3"/>
        <v>52</v>
      </c>
      <c r="D70" s="66">
        <v>84.03142857142858</v>
      </c>
      <c r="E70" s="27">
        <f t="shared" si="2"/>
        <v>48</v>
      </c>
    </row>
    <row r="71" spans="1:5" ht="12.75">
      <c r="A71" s="46" t="s">
        <v>128</v>
      </c>
      <c r="B71" s="66">
        <v>77.53714285714285</v>
      </c>
      <c r="C71" s="7">
        <f t="shared" si="3"/>
        <v>28</v>
      </c>
      <c r="D71" s="66">
        <v>89.00571428571429</v>
      </c>
      <c r="E71" s="27">
        <f t="shared" si="2"/>
        <v>28</v>
      </c>
    </row>
    <row r="72" spans="1:5" ht="12.75">
      <c r="A72" s="46" t="s">
        <v>129</v>
      </c>
      <c r="B72" s="66">
        <v>87.45857142857143</v>
      </c>
      <c r="C72" s="7">
        <f t="shared" si="3"/>
        <v>4</v>
      </c>
      <c r="D72" s="66">
        <v>102.67571428571429</v>
      </c>
      <c r="E72" s="27">
        <f t="shared" si="2"/>
        <v>4</v>
      </c>
    </row>
    <row r="73" spans="1:5" ht="12.75">
      <c r="A73" s="46" t="s">
        <v>382</v>
      </c>
      <c r="B73" s="66">
        <v>72.46428571428571</v>
      </c>
      <c r="C73" s="7">
        <f t="shared" si="3"/>
        <v>43</v>
      </c>
      <c r="D73" s="66">
        <v>83.15428571428572</v>
      </c>
      <c r="E73" s="27">
        <f t="shared" si="2"/>
        <v>50</v>
      </c>
    </row>
    <row r="74" spans="1:5" ht="12.75">
      <c r="A74" s="46" t="s">
        <v>130</v>
      </c>
      <c r="B74" s="66">
        <v>69.22285714285714</v>
      </c>
      <c r="C74" s="7">
        <f t="shared" si="3"/>
        <v>60</v>
      </c>
      <c r="D74" s="66">
        <v>81.48285714285714</v>
      </c>
      <c r="E74" s="27">
        <f t="shared" si="2"/>
        <v>55</v>
      </c>
    </row>
    <row r="75" spans="1:5" ht="12.75">
      <c r="A75" s="46" t="s">
        <v>131</v>
      </c>
      <c r="B75" s="66">
        <v>76.07571428571428</v>
      </c>
      <c r="C75" s="7">
        <f t="shared" si="3"/>
        <v>32</v>
      </c>
      <c r="D75" s="66">
        <v>88.77142857142857</v>
      </c>
      <c r="E75" s="27">
        <f t="shared" si="2"/>
        <v>29</v>
      </c>
    </row>
    <row r="76" spans="1:5" ht="12.75">
      <c r="A76" s="28"/>
      <c r="B76" s="79"/>
      <c r="C76" s="7"/>
      <c r="D76" s="79"/>
      <c r="E76" s="27"/>
    </row>
    <row r="77" spans="1:5" ht="12.75">
      <c r="A77" s="29" t="s">
        <v>78</v>
      </c>
      <c r="B77" s="85">
        <f>AVERAGE(B4:B75)</f>
        <v>75.27391607142856</v>
      </c>
      <c r="C77" s="21"/>
      <c r="D77" s="79">
        <f>AVERAGE(D4:D75)</f>
        <v>87.77526587301583</v>
      </c>
      <c r="E77" s="30"/>
    </row>
    <row r="78" spans="1:5" ht="12.75">
      <c r="A78" s="29" t="s">
        <v>79</v>
      </c>
      <c r="B78" s="79">
        <f>MAX(B4:B75)</f>
        <v>100.39142857142858</v>
      </c>
      <c r="C78" s="21"/>
      <c r="D78" s="79">
        <f>MAX(D4:D75)</f>
        <v>121.43857142857142</v>
      </c>
      <c r="E78" s="30"/>
    </row>
    <row r="79" spans="1:5" ht="12.75">
      <c r="A79" s="29" t="s">
        <v>80</v>
      </c>
      <c r="B79" s="79">
        <f>QUARTILE(B4:B75,3)</f>
        <v>79.49571428571429</v>
      </c>
      <c r="C79" s="21"/>
      <c r="D79" s="79">
        <f>QUARTILE(D4:D75,3)</f>
        <v>93.32827499999999</v>
      </c>
      <c r="E79" s="30"/>
    </row>
    <row r="80" spans="1:5" ht="12.75">
      <c r="A80" s="29" t="s">
        <v>81</v>
      </c>
      <c r="B80" s="79">
        <f>MEDIAN(B4:B75)</f>
        <v>75.04366428571427</v>
      </c>
      <c r="C80" s="21"/>
      <c r="D80" s="79">
        <f>MEDIAN(D4:D75)</f>
        <v>86.42571428571429</v>
      </c>
      <c r="E80" s="30"/>
    </row>
    <row r="81" spans="1:5" ht="12.75">
      <c r="A81" s="29" t="s">
        <v>82</v>
      </c>
      <c r="B81" s="79">
        <f>QUARTILE(B4:B75,1)</f>
        <v>70.36535714285715</v>
      </c>
      <c r="C81" s="21"/>
      <c r="D81" s="79">
        <f>QUARTILE(D4:D75,1)</f>
        <v>81.75178571428572</v>
      </c>
      <c r="E81" s="30"/>
    </row>
    <row r="82" spans="1:5" ht="12.75">
      <c r="A82" s="29" t="s">
        <v>83</v>
      </c>
      <c r="B82" s="79">
        <f>MIN(B4:B75)</f>
        <v>54.55714285714286</v>
      </c>
      <c r="C82" s="21"/>
      <c r="D82" s="79">
        <f>MIN(D4:D75)</f>
        <v>67.92428571428572</v>
      </c>
      <c r="E82" s="30"/>
    </row>
    <row r="84" ht="12.75">
      <c r="A84" s="22" t="s">
        <v>384</v>
      </c>
    </row>
  </sheetData>
  <sheetProtection/>
  <mergeCells count="2">
    <mergeCell ref="A1:E1"/>
    <mergeCell ref="A2:E2"/>
  </mergeCells>
  <printOptions/>
  <pageMargins left="0.7" right="0.34" top="0.75" bottom="0.75" header="0.3" footer="0.3"/>
  <pageSetup horizontalDpi="600" verticalDpi="600" orientation="portrait" r:id="rId2"/>
  <headerFooter>
    <oddFooter>&amp;LCalifornia Federation of Teachers
Research Department&amp;R1-9-14</oddFooter>
  </headerFooter>
  <drawing r:id="rId1"/>
</worksheet>
</file>

<file path=xl/worksheets/sheet7.xml><?xml version="1.0" encoding="utf-8"?>
<worksheet xmlns="http://schemas.openxmlformats.org/spreadsheetml/2006/main" xmlns:r="http://schemas.openxmlformats.org/officeDocument/2006/relationships">
  <dimension ref="A1:E8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A65536"/>
    </sheetView>
  </sheetViews>
  <sheetFormatPr defaultColWidth="8.8515625" defaultRowHeight="15"/>
  <cols>
    <col min="1" max="1" width="26.421875" style="13" bestFit="1" customWidth="1"/>
    <col min="2" max="2" width="11.140625" style="70" bestFit="1" customWidth="1"/>
    <col min="3" max="3" width="15.421875" style="12" customWidth="1"/>
    <col min="4" max="4" width="11.421875" style="11" bestFit="1" customWidth="1"/>
    <col min="5" max="5" width="18.28125" style="14" customWidth="1"/>
    <col min="6" max="16384" width="8.8515625" style="12" customWidth="1"/>
  </cols>
  <sheetData>
    <row r="1" spans="1:5" ht="15.75">
      <c r="A1" s="112" t="s">
        <v>512</v>
      </c>
      <c r="B1" s="112"/>
      <c r="C1" s="112"/>
      <c r="D1" s="112"/>
      <c r="E1" s="112"/>
    </row>
    <row r="2" spans="1:5" ht="15">
      <c r="A2" s="113" t="s">
        <v>532</v>
      </c>
      <c r="B2" s="113"/>
      <c r="C2" s="113"/>
      <c r="D2" s="113"/>
      <c r="E2" s="113"/>
    </row>
    <row r="3" spans="1:5" ht="38.25">
      <c r="A3" s="23" t="s">
        <v>70</v>
      </c>
      <c r="B3" s="24" t="s">
        <v>132</v>
      </c>
      <c r="C3" s="35" t="s">
        <v>501</v>
      </c>
      <c r="D3" s="35" t="s">
        <v>133</v>
      </c>
      <c r="E3" s="35" t="s">
        <v>502</v>
      </c>
    </row>
    <row r="4" spans="1:5" ht="15">
      <c r="A4" s="29" t="s">
        <v>76</v>
      </c>
      <c r="B4" s="66">
        <v>137.80142857142857</v>
      </c>
      <c r="C4" s="31">
        <f>RANK(B4,$B$4:$B$75,)</f>
        <v>55</v>
      </c>
      <c r="D4" s="66">
        <v>137.80142857142857</v>
      </c>
      <c r="E4" s="27">
        <f aca="true" t="shared" si="0" ref="E4:E67">RANK(D4,$D$4:$D$75,)</f>
        <v>61</v>
      </c>
    </row>
    <row r="5" spans="1:5" ht="15">
      <c r="A5" s="29" t="s">
        <v>77</v>
      </c>
      <c r="B5" s="66">
        <v>144.1664</v>
      </c>
      <c r="C5" s="31">
        <f aca="true" t="shared" si="1" ref="C5:C68">RANK(B5,$B$4:$B$75,)</f>
        <v>35</v>
      </c>
      <c r="D5" s="66">
        <v>148.82961428571429</v>
      </c>
      <c r="E5" s="27">
        <f t="shared" si="0"/>
        <v>38</v>
      </c>
    </row>
    <row r="6" spans="1:5" ht="15">
      <c r="A6" s="29" t="s">
        <v>62</v>
      </c>
      <c r="B6" s="66">
        <v>138.59714285714287</v>
      </c>
      <c r="C6" s="31">
        <f t="shared" si="1"/>
        <v>53</v>
      </c>
      <c r="D6" s="66">
        <v>141.4542857142857</v>
      </c>
      <c r="E6" s="27">
        <f t="shared" si="0"/>
        <v>54</v>
      </c>
    </row>
    <row r="7" spans="1:5" ht="15">
      <c r="A7" s="29" t="s">
        <v>41</v>
      </c>
      <c r="B7" s="66">
        <v>143.1459</v>
      </c>
      <c r="C7" s="31">
        <f t="shared" si="1"/>
        <v>43</v>
      </c>
      <c r="D7" s="66">
        <v>147.55960000000002</v>
      </c>
      <c r="E7" s="27">
        <f t="shared" si="0"/>
        <v>42</v>
      </c>
    </row>
    <row r="8" spans="1:5" ht="15">
      <c r="A8" s="29" t="s">
        <v>39</v>
      </c>
      <c r="B8" s="66">
        <v>142.96</v>
      </c>
      <c r="C8" s="31">
        <f t="shared" si="1"/>
        <v>44</v>
      </c>
      <c r="D8" s="66">
        <v>147.8657142857143</v>
      </c>
      <c r="E8" s="27">
        <f t="shared" si="0"/>
        <v>41</v>
      </c>
    </row>
    <row r="9" spans="1:5" ht="15">
      <c r="A9" s="29" t="s">
        <v>26</v>
      </c>
      <c r="B9" s="66">
        <v>152.34857142857143</v>
      </c>
      <c r="C9" s="31">
        <f t="shared" si="1"/>
        <v>20</v>
      </c>
      <c r="D9" s="66">
        <v>156.30428571428573</v>
      </c>
      <c r="E9" s="27">
        <f t="shared" si="0"/>
        <v>22</v>
      </c>
    </row>
    <row r="10" spans="1:5" ht="15">
      <c r="A10" s="29" t="s">
        <v>25</v>
      </c>
      <c r="B10" s="66">
        <v>145.09571428571428</v>
      </c>
      <c r="C10" s="31">
        <f t="shared" si="1"/>
        <v>33</v>
      </c>
      <c r="D10" s="66">
        <v>151.57714285714286</v>
      </c>
      <c r="E10" s="27">
        <f t="shared" si="0"/>
        <v>29</v>
      </c>
    </row>
    <row r="11" spans="1:5" ht="15">
      <c r="A11" s="29" t="s">
        <v>37</v>
      </c>
      <c r="B11" s="66">
        <v>152.87428571428572</v>
      </c>
      <c r="C11" s="31">
        <f t="shared" si="1"/>
        <v>18</v>
      </c>
      <c r="D11" s="66">
        <v>159.21571428571428</v>
      </c>
      <c r="E11" s="27">
        <f t="shared" si="0"/>
        <v>14</v>
      </c>
    </row>
    <row r="12" spans="1:5" ht="15">
      <c r="A12" s="29" t="s">
        <v>40</v>
      </c>
      <c r="B12" s="66">
        <v>155.74285714285713</v>
      </c>
      <c r="C12" s="31">
        <f t="shared" si="1"/>
        <v>11</v>
      </c>
      <c r="D12" s="66">
        <v>160.47285714285715</v>
      </c>
      <c r="E12" s="27">
        <f t="shared" si="0"/>
        <v>12</v>
      </c>
    </row>
    <row r="13" spans="1:5" ht="15">
      <c r="A13" s="29" t="s">
        <v>4</v>
      </c>
      <c r="B13" s="66">
        <v>156.80142857142857</v>
      </c>
      <c r="C13" s="31">
        <f t="shared" si="1"/>
        <v>8</v>
      </c>
      <c r="D13" s="66">
        <v>160.77428571428572</v>
      </c>
      <c r="E13" s="27">
        <f t="shared" si="0"/>
        <v>10</v>
      </c>
    </row>
    <row r="14" spans="1:5" ht="15">
      <c r="A14" s="29" t="s">
        <v>60</v>
      </c>
      <c r="B14" s="66">
        <v>143.69</v>
      </c>
      <c r="C14" s="31">
        <f>RANK(B14,$B$4:$B$75,)</f>
        <v>39</v>
      </c>
      <c r="D14" s="66">
        <v>143.69</v>
      </c>
      <c r="E14" s="27">
        <f t="shared" si="0"/>
        <v>48</v>
      </c>
    </row>
    <row r="15" spans="1:5" ht="15">
      <c r="A15" s="29" t="s">
        <v>7</v>
      </c>
      <c r="B15" s="66">
        <v>141.53142857142856</v>
      </c>
      <c r="C15" s="31">
        <f t="shared" si="1"/>
        <v>49</v>
      </c>
      <c r="D15" s="66">
        <v>141.53142857142856</v>
      </c>
      <c r="E15" s="27">
        <f t="shared" si="0"/>
        <v>53</v>
      </c>
    </row>
    <row r="16" spans="1:5" ht="15">
      <c r="A16" s="29" t="s">
        <v>69</v>
      </c>
      <c r="B16" s="66">
        <v>133.95222857142858</v>
      </c>
      <c r="C16" s="31">
        <f t="shared" si="1"/>
        <v>61</v>
      </c>
      <c r="D16" s="66">
        <v>139.5389142857143</v>
      </c>
      <c r="E16" s="27">
        <f t="shared" si="0"/>
        <v>58</v>
      </c>
    </row>
    <row r="17" spans="1:5" ht="15">
      <c r="A17" s="29" t="s">
        <v>48</v>
      </c>
      <c r="B17" s="66">
        <v>148.695</v>
      </c>
      <c r="C17" s="31">
        <f t="shared" si="1"/>
        <v>26</v>
      </c>
      <c r="D17" s="66">
        <v>154.915</v>
      </c>
      <c r="E17" s="27">
        <f t="shared" si="0"/>
        <v>24</v>
      </c>
    </row>
    <row r="18" spans="1:5" ht="15">
      <c r="A18" s="29" t="s">
        <v>18</v>
      </c>
      <c r="B18" s="66">
        <v>141.98714285714286</v>
      </c>
      <c r="C18" s="31">
        <f t="shared" si="1"/>
        <v>47</v>
      </c>
      <c r="D18" s="66">
        <v>146.77</v>
      </c>
      <c r="E18" s="27">
        <f t="shared" si="0"/>
        <v>44</v>
      </c>
    </row>
    <row r="19" spans="1:5" ht="15">
      <c r="A19" s="29" t="s">
        <v>67</v>
      </c>
      <c r="B19" s="66">
        <v>129.26714285714286</v>
      </c>
      <c r="C19" s="31">
        <f t="shared" si="1"/>
        <v>69</v>
      </c>
      <c r="D19" s="67">
        <v>133.19571428571427</v>
      </c>
      <c r="E19" s="27">
        <f t="shared" si="0"/>
        <v>67</v>
      </c>
    </row>
    <row r="20" spans="1:5" ht="15">
      <c r="A20" s="29" t="s">
        <v>5</v>
      </c>
      <c r="B20" s="66">
        <v>142.49714285714285</v>
      </c>
      <c r="C20" s="31">
        <f t="shared" si="1"/>
        <v>46</v>
      </c>
      <c r="D20" s="66">
        <v>142.49714285714285</v>
      </c>
      <c r="E20" s="27">
        <f t="shared" si="0"/>
        <v>51</v>
      </c>
    </row>
    <row r="21" spans="1:5" ht="15">
      <c r="A21" s="29" t="s">
        <v>56</v>
      </c>
      <c r="B21" s="66">
        <v>149.86</v>
      </c>
      <c r="C21" s="31">
        <f t="shared" si="1"/>
        <v>23</v>
      </c>
      <c r="D21" s="66">
        <v>154.15571428571428</v>
      </c>
      <c r="E21" s="27">
        <f t="shared" si="0"/>
        <v>25</v>
      </c>
    </row>
    <row r="22" spans="1:5" ht="15">
      <c r="A22" s="29" t="s">
        <v>24</v>
      </c>
      <c r="B22" s="66">
        <v>146.43428571428572</v>
      </c>
      <c r="C22" s="31">
        <f t="shared" si="1"/>
        <v>31</v>
      </c>
      <c r="D22" s="66">
        <v>149.27714285714285</v>
      </c>
      <c r="E22" s="27">
        <f t="shared" si="0"/>
        <v>36</v>
      </c>
    </row>
    <row r="23" spans="1:5" ht="15">
      <c r="A23" s="29" t="s">
        <v>20</v>
      </c>
      <c r="B23" s="66">
        <v>134.67857142857142</v>
      </c>
      <c r="C23" s="31">
        <f t="shared" si="1"/>
        <v>60</v>
      </c>
      <c r="D23" s="66">
        <v>138.0457142857143</v>
      </c>
      <c r="E23" s="27">
        <f t="shared" si="0"/>
        <v>60</v>
      </c>
    </row>
    <row r="24" spans="1:5" ht="15">
      <c r="A24" s="29" t="s">
        <v>53</v>
      </c>
      <c r="B24" s="66">
        <v>133.77285714285713</v>
      </c>
      <c r="C24" s="31">
        <f t="shared" si="1"/>
        <v>62</v>
      </c>
      <c r="D24" s="66">
        <v>137.72142857142856</v>
      </c>
      <c r="E24" s="27">
        <f t="shared" si="0"/>
        <v>62</v>
      </c>
    </row>
    <row r="25" spans="1:5" ht="15">
      <c r="A25" s="29" t="s">
        <v>54</v>
      </c>
      <c r="B25" s="66">
        <v>136.19142857142856</v>
      </c>
      <c r="C25" s="31">
        <f t="shared" si="1"/>
        <v>57</v>
      </c>
      <c r="D25" s="66">
        <v>143.33428571428573</v>
      </c>
      <c r="E25" s="27">
        <f t="shared" si="0"/>
        <v>49</v>
      </c>
    </row>
    <row r="26" spans="1:5" ht="15">
      <c r="A26" s="29" t="s">
        <v>23</v>
      </c>
      <c r="B26" s="66">
        <v>143.28415714285714</v>
      </c>
      <c r="C26" s="31">
        <f t="shared" si="1"/>
        <v>42</v>
      </c>
      <c r="D26" s="66">
        <v>153.31387142857142</v>
      </c>
      <c r="E26" s="27">
        <f t="shared" si="0"/>
        <v>26</v>
      </c>
    </row>
    <row r="27" spans="1:5" ht="15">
      <c r="A27" s="29" t="s">
        <v>65</v>
      </c>
      <c r="B27" s="66">
        <v>117.92857142857143</v>
      </c>
      <c r="C27" s="31">
        <f t="shared" si="1"/>
        <v>71</v>
      </c>
      <c r="D27" s="66">
        <v>120.50571428571429</v>
      </c>
      <c r="E27" s="27">
        <f t="shared" si="0"/>
        <v>71</v>
      </c>
    </row>
    <row r="28" spans="1:5" ht="15">
      <c r="A28" s="29" t="s">
        <v>68</v>
      </c>
      <c r="B28" s="66">
        <v>114.74142857142857</v>
      </c>
      <c r="C28" s="31">
        <f t="shared" si="1"/>
        <v>72</v>
      </c>
      <c r="D28" s="66">
        <v>115.45571428571428</v>
      </c>
      <c r="E28" s="27">
        <f t="shared" si="0"/>
        <v>72</v>
      </c>
    </row>
    <row r="29" spans="1:5" ht="15">
      <c r="A29" s="29" t="s">
        <v>19</v>
      </c>
      <c r="B29" s="66">
        <v>139.84828571428574</v>
      </c>
      <c r="C29" s="31">
        <f t="shared" si="1"/>
        <v>50</v>
      </c>
      <c r="D29" s="66">
        <v>145.94699999999997</v>
      </c>
      <c r="E29" s="27">
        <f t="shared" si="0"/>
        <v>46</v>
      </c>
    </row>
    <row r="30" spans="1:5" ht="15">
      <c r="A30" s="29" t="s">
        <v>0</v>
      </c>
      <c r="B30" s="66">
        <v>146.44285714285715</v>
      </c>
      <c r="C30" s="31">
        <f t="shared" si="1"/>
        <v>30</v>
      </c>
      <c r="D30" s="66">
        <v>150.85714285714286</v>
      </c>
      <c r="E30" s="27">
        <f t="shared" si="0"/>
        <v>34</v>
      </c>
    </row>
    <row r="31" spans="1:5" ht="15">
      <c r="A31" s="29" t="s">
        <v>1</v>
      </c>
      <c r="B31" s="66">
        <v>144.04</v>
      </c>
      <c r="C31" s="31">
        <f t="shared" si="1"/>
        <v>37</v>
      </c>
      <c r="D31" s="66">
        <v>151.23285714285714</v>
      </c>
      <c r="E31" s="27">
        <f t="shared" si="0"/>
        <v>31</v>
      </c>
    </row>
    <row r="32" spans="1:5" ht="15">
      <c r="A32" s="29" t="s">
        <v>59</v>
      </c>
      <c r="B32" s="66">
        <v>144.11</v>
      </c>
      <c r="C32" s="31">
        <f t="shared" si="1"/>
        <v>36</v>
      </c>
      <c r="D32" s="66">
        <v>145.73857142857142</v>
      </c>
      <c r="E32" s="27">
        <f t="shared" si="0"/>
        <v>47</v>
      </c>
    </row>
    <row r="33" spans="1:5" ht="15">
      <c r="A33" s="29" t="s">
        <v>61</v>
      </c>
      <c r="B33" s="66">
        <v>137.78571428571428</v>
      </c>
      <c r="C33" s="31">
        <f t="shared" si="1"/>
        <v>56</v>
      </c>
      <c r="D33" s="66">
        <v>140.77857142857144</v>
      </c>
      <c r="E33" s="27">
        <f t="shared" si="0"/>
        <v>55</v>
      </c>
    </row>
    <row r="34" spans="1:5" ht="15">
      <c r="A34" s="29" t="s">
        <v>44</v>
      </c>
      <c r="B34" s="66">
        <v>149.22</v>
      </c>
      <c r="C34" s="31">
        <f t="shared" si="1"/>
        <v>25</v>
      </c>
      <c r="D34" s="66">
        <v>156.19857142857143</v>
      </c>
      <c r="E34" s="27">
        <f t="shared" si="0"/>
        <v>23</v>
      </c>
    </row>
    <row r="35" spans="1:5" ht="15">
      <c r="A35" s="29" t="s">
        <v>42</v>
      </c>
      <c r="B35" s="67">
        <v>200.43571428571428</v>
      </c>
      <c r="C35" s="31">
        <f t="shared" si="1"/>
        <v>1</v>
      </c>
      <c r="D35" s="67">
        <v>204.02142857142857</v>
      </c>
      <c r="E35" s="27">
        <f t="shared" si="0"/>
        <v>2</v>
      </c>
    </row>
    <row r="36" spans="1:5" ht="15">
      <c r="A36" s="29" t="s">
        <v>52</v>
      </c>
      <c r="B36" s="66">
        <v>135.7342857142857</v>
      </c>
      <c r="C36" s="31">
        <f t="shared" si="1"/>
        <v>58</v>
      </c>
      <c r="D36" s="66">
        <v>139.8057142857143</v>
      </c>
      <c r="E36" s="27">
        <f t="shared" si="0"/>
        <v>57</v>
      </c>
    </row>
    <row r="37" spans="1:5" ht="15">
      <c r="A37" s="29" t="s">
        <v>10</v>
      </c>
      <c r="B37" s="66">
        <v>149.96285714285713</v>
      </c>
      <c r="C37" s="31">
        <f t="shared" si="1"/>
        <v>22</v>
      </c>
      <c r="D37" s="66">
        <v>152.8942857142857</v>
      </c>
      <c r="E37" s="27">
        <f t="shared" si="0"/>
        <v>28</v>
      </c>
    </row>
    <row r="38" spans="1:5" ht="15">
      <c r="A38" s="29" t="s">
        <v>38</v>
      </c>
      <c r="B38" s="66">
        <v>146.6745857142857</v>
      </c>
      <c r="C38" s="31">
        <f t="shared" si="1"/>
        <v>29</v>
      </c>
      <c r="D38" s="66">
        <v>162.97162857142857</v>
      </c>
      <c r="E38" s="27">
        <f t="shared" si="0"/>
        <v>8</v>
      </c>
    </row>
    <row r="39" spans="1:5" ht="15">
      <c r="A39" s="29" t="s">
        <v>55</v>
      </c>
      <c r="B39" s="66">
        <v>130.44142857142856</v>
      </c>
      <c r="C39" s="31">
        <f t="shared" si="1"/>
        <v>67</v>
      </c>
      <c r="D39" s="66">
        <v>130.44142857142856</v>
      </c>
      <c r="E39" s="27">
        <f t="shared" si="0"/>
        <v>68</v>
      </c>
    </row>
    <row r="40" spans="1:5" ht="15">
      <c r="A40" s="29" t="s">
        <v>3</v>
      </c>
      <c r="B40" s="66">
        <v>143.37428571428572</v>
      </c>
      <c r="C40" s="31">
        <f t="shared" si="1"/>
        <v>41</v>
      </c>
      <c r="D40" s="66">
        <v>148.33428571428573</v>
      </c>
      <c r="E40" s="27">
        <f t="shared" si="0"/>
        <v>40</v>
      </c>
    </row>
    <row r="41" spans="1:5" ht="15">
      <c r="A41" s="29" t="s">
        <v>50</v>
      </c>
      <c r="B41" s="66">
        <v>165.1342857142857</v>
      </c>
      <c r="C41" s="31">
        <f t="shared" si="1"/>
        <v>3</v>
      </c>
      <c r="D41" s="66">
        <v>168.78</v>
      </c>
      <c r="E41" s="27">
        <f t="shared" si="0"/>
        <v>4</v>
      </c>
    </row>
    <row r="42" spans="1:5" ht="15">
      <c r="A42" s="29" t="s">
        <v>66</v>
      </c>
      <c r="B42" s="66">
        <v>132.36714285714285</v>
      </c>
      <c r="C42" s="31">
        <f t="shared" si="1"/>
        <v>65</v>
      </c>
      <c r="D42" s="66">
        <v>135.2242857142857</v>
      </c>
      <c r="E42" s="27">
        <f t="shared" si="0"/>
        <v>63</v>
      </c>
    </row>
    <row r="43" spans="1:5" ht="15">
      <c r="A43" s="29" t="s">
        <v>21</v>
      </c>
      <c r="B43" s="66">
        <v>163.5089</v>
      </c>
      <c r="C43" s="31">
        <f t="shared" si="1"/>
        <v>4</v>
      </c>
      <c r="D43" s="66">
        <v>165.4305857142857</v>
      </c>
      <c r="E43" s="27">
        <f t="shared" si="0"/>
        <v>5</v>
      </c>
    </row>
    <row r="44" spans="1:5" ht="15">
      <c r="A44" s="29" t="s">
        <v>15</v>
      </c>
      <c r="B44" s="66">
        <v>141.54285714285714</v>
      </c>
      <c r="C44" s="31">
        <f t="shared" si="1"/>
        <v>48</v>
      </c>
      <c r="D44" s="66">
        <v>148.86428571428573</v>
      </c>
      <c r="E44" s="27">
        <f t="shared" si="0"/>
        <v>37</v>
      </c>
    </row>
    <row r="45" spans="1:5" ht="15">
      <c r="A45" s="29" t="s">
        <v>16</v>
      </c>
      <c r="B45" s="66">
        <v>145.87714285714284</v>
      </c>
      <c r="C45" s="31">
        <f t="shared" si="1"/>
        <v>32</v>
      </c>
      <c r="D45" s="66">
        <v>148.58887142857142</v>
      </c>
      <c r="E45" s="27">
        <f t="shared" si="0"/>
        <v>39</v>
      </c>
    </row>
    <row r="46" spans="1:5" ht="15">
      <c r="A46" s="29" t="s">
        <v>9</v>
      </c>
      <c r="B46" s="66">
        <v>158.95654285714286</v>
      </c>
      <c r="C46" s="31">
        <f t="shared" si="1"/>
        <v>7</v>
      </c>
      <c r="D46" s="66">
        <v>162.87458571428573</v>
      </c>
      <c r="E46" s="27">
        <f t="shared" si="0"/>
        <v>9</v>
      </c>
    </row>
    <row r="47" spans="1:5" ht="15">
      <c r="A47" s="29" t="s">
        <v>57</v>
      </c>
      <c r="B47" s="66">
        <v>138.07857142857142</v>
      </c>
      <c r="C47" s="31">
        <f t="shared" si="1"/>
        <v>54</v>
      </c>
      <c r="D47" s="66">
        <v>140.22142857142856</v>
      </c>
      <c r="E47" s="27">
        <f t="shared" si="0"/>
        <v>56</v>
      </c>
    </row>
    <row r="48" spans="1:5" ht="15">
      <c r="A48" s="29" t="s">
        <v>36</v>
      </c>
      <c r="B48" s="66">
        <v>146.71</v>
      </c>
      <c r="C48" s="31">
        <f t="shared" si="1"/>
        <v>28</v>
      </c>
      <c r="D48" s="66">
        <v>150.96428571428572</v>
      </c>
      <c r="E48" s="27">
        <f t="shared" si="0"/>
        <v>33</v>
      </c>
    </row>
    <row r="49" spans="1:5" ht="15">
      <c r="A49" s="29" t="s">
        <v>11</v>
      </c>
      <c r="B49" s="66">
        <v>153.74571428571429</v>
      </c>
      <c r="C49" s="31">
        <f t="shared" si="1"/>
        <v>16</v>
      </c>
      <c r="D49" s="66">
        <v>158.85714285714286</v>
      </c>
      <c r="E49" s="27">
        <f t="shared" si="0"/>
        <v>16</v>
      </c>
    </row>
    <row r="50" spans="1:5" ht="15">
      <c r="A50" s="29" t="s">
        <v>33</v>
      </c>
      <c r="B50" s="66">
        <v>138.7253142857143</v>
      </c>
      <c r="C50" s="31">
        <f t="shared" si="1"/>
        <v>52</v>
      </c>
      <c r="D50" s="66">
        <v>143.24211428571428</v>
      </c>
      <c r="E50" s="27">
        <f t="shared" si="0"/>
        <v>50</v>
      </c>
    </row>
    <row r="51" spans="1:5" ht="15">
      <c r="A51" s="29" t="s">
        <v>2</v>
      </c>
      <c r="B51" s="66">
        <v>151.37142857142857</v>
      </c>
      <c r="C51" s="31">
        <f t="shared" si="1"/>
        <v>21</v>
      </c>
      <c r="D51" s="66">
        <v>151.37142857142857</v>
      </c>
      <c r="E51" s="27">
        <f t="shared" si="0"/>
        <v>30</v>
      </c>
    </row>
    <row r="52" spans="1:5" ht="15">
      <c r="A52" s="29" t="s">
        <v>6</v>
      </c>
      <c r="B52" s="66">
        <v>130.03714285714287</v>
      </c>
      <c r="C52" s="31">
        <f t="shared" si="1"/>
        <v>68</v>
      </c>
      <c r="D52" s="66">
        <v>130.03714285714287</v>
      </c>
      <c r="E52" s="27">
        <f t="shared" si="0"/>
        <v>69</v>
      </c>
    </row>
    <row r="53" spans="1:5" ht="15">
      <c r="A53" s="29" t="s">
        <v>30</v>
      </c>
      <c r="B53" s="66">
        <v>155.75857142857143</v>
      </c>
      <c r="C53" s="31">
        <f t="shared" si="1"/>
        <v>10</v>
      </c>
      <c r="D53" s="66">
        <v>159.21571428571428</v>
      </c>
      <c r="E53" s="27">
        <f t="shared" si="0"/>
        <v>14</v>
      </c>
    </row>
    <row r="54" spans="1:5" ht="15">
      <c r="A54" s="29" t="s">
        <v>34</v>
      </c>
      <c r="B54" s="67">
        <v>142.65571428571428</v>
      </c>
      <c r="C54" s="31">
        <f t="shared" si="1"/>
        <v>45</v>
      </c>
      <c r="D54" s="67">
        <v>146.29</v>
      </c>
      <c r="E54" s="27">
        <f t="shared" si="0"/>
        <v>45</v>
      </c>
    </row>
    <row r="55" spans="1:5" ht="15">
      <c r="A55" s="29" t="s">
        <v>46</v>
      </c>
      <c r="B55" s="66">
        <v>135.3942857142857</v>
      </c>
      <c r="C55" s="31">
        <f t="shared" si="1"/>
        <v>59</v>
      </c>
      <c r="D55" s="66">
        <v>139.47857142857143</v>
      </c>
      <c r="E55" s="27">
        <f t="shared" si="0"/>
        <v>59</v>
      </c>
    </row>
    <row r="56" spans="1:5" ht="15">
      <c r="A56" s="29" t="s">
        <v>17</v>
      </c>
      <c r="B56" s="66">
        <v>144.01714285714286</v>
      </c>
      <c r="C56" s="31">
        <f t="shared" si="1"/>
        <v>38</v>
      </c>
      <c r="D56" s="66">
        <v>151.09714285714287</v>
      </c>
      <c r="E56" s="27">
        <f t="shared" si="0"/>
        <v>32</v>
      </c>
    </row>
    <row r="57" spans="1:5" ht="15">
      <c r="A57" s="29" t="s">
        <v>27</v>
      </c>
      <c r="B57" s="66">
        <v>156.71714285714285</v>
      </c>
      <c r="C57" s="31">
        <f t="shared" si="1"/>
        <v>9</v>
      </c>
      <c r="D57" s="66">
        <v>160.64285714285714</v>
      </c>
      <c r="E57" s="27">
        <f t="shared" si="0"/>
        <v>11</v>
      </c>
    </row>
    <row r="58" spans="1:5" ht="15">
      <c r="A58" s="29" t="s">
        <v>31</v>
      </c>
      <c r="B58" s="66">
        <v>160.9142857142857</v>
      </c>
      <c r="C58" s="31">
        <f t="shared" si="1"/>
        <v>6</v>
      </c>
      <c r="D58" s="66">
        <v>163.11428571428573</v>
      </c>
      <c r="E58" s="27">
        <f t="shared" si="0"/>
        <v>7</v>
      </c>
    </row>
    <row r="59" spans="1:5" ht="15">
      <c r="A59" s="29" t="s">
        <v>13</v>
      </c>
      <c r="B59" s="66">
        <v>152.83</v>
      </c>
      <c r="C59" s="31">
        <f t="shared" si="1"/>
        <v>19</v>
      </c>
      <c r="D59" s="66">
        <v>156.96714285714285</v>
      </c>
      <c r="E59" s="27">
        <f t="shared" si="0"/>
        <v>19</v>
      </c>
    </row>
    <row r="60" spans="1:5" ht="15">
      <c r="A60" s="29" t="s">
        <v>43</v>
      </c>
      <c r="B60" s="66">
        <v>162.42260000000002</v>
      </c>
      <c r="C60" s="31">
        <f t="shared" si="1"/>
        <v>5</v>
      </c>
      <c r="D60" s="66">
        <v>165.34545714285716</v>
      </c>
      <c r="E60" s="27">
        <f t="shared" si="0"/>
        <v>6</v>
      </c>
    </row>
    <row r="61" spans="1:5" ht="15">
      <c r="A61" s="29" t="s">
        <v>51</v>
      </c>
      <c r="B61" s="66">
        <v>131.41424285714288</v>
      </c>
      <c r="C61" s="31">
        <f t="shared" si="1"/>
        <v>66</v>
      </c>
      <c r="D61" s="66">
        <v>133.98995714285715</v>
      </c>
      <c r="E61" s="27">
        <f t="shared" si="0"/>
        <v>66</v>
      </c>
    </row>
    <row r="62" spans="1:5" ht="15">
      <c r="A62" s="29" t="s">
        <v>35</v>
      </c>
      <c r="B62" s="66">
        <v>123.14078571428573</v>
      </c>
      <c r="C62" s="31">
        <f t="shared" si="1"/>
        <v>70</v>
      </c>
      <c r="D62" s="66">
        <v>129.29782857142857</v>
      </c>
      <c r="E62" s="27">
        <f t="shared" si="0"/>
        <v>70</v>
      </c>
    </row>
    <row r="63" spans="1:5" ht="15">
      <c r="A63" s="29" t="s">
        <v>63</v>
      </c>
      <c r="B63" s="66">
        <v>132.6057142857143</v>
      </c>
      <c r="C63" s="31">
        <f t="shared" si="1"/>
        <v>63</v>
      </c>
      <c r="D63" s="66">
        <v>135.17714285714285</v>
      </c>
      <c r="E63" s="27">
        <f t="shared" si="0"/>
        <v>64</v>
      </c>
    </row>
    <row r="64" spans="1:5" ht="15">
      <c r="A64" s="29" t="s">
        <v>47</v>
      </c>
      <c r="B64" s="66">
        <v>132.6057142857143</v>
      </c>
      <c r="C64" s="31">
        <f t="shared" si="1"/>
        <v>63</v>
      </c>
      <c r="D64" s="66">
        <v>135.17714285714285</v>
      </c>
      <c r="E64" s="27">
        <f t="shared" si="0"/>
        <v>64</v>
      </c>
    </row>
    <row r="65" spans="1:5" ht="15">
      <c r="A65" s="29" t="s">
        <v>22</v>
      </c>
      <c r="B65" s="66">
        <v>153.54857142857142</v>
      </c>
      <c r="C65" s="31">
        <f t="shared" si="1"/>
        <v>17</v>
      </c>
      <c r="D65" s="66">
        <v>156.62</v>
      </c>
      <c r="E65" s="27">
        <f t="shared" si="0"/>
        <v>21</v>
      </c>
    </row>
    <row r="66" spans="1:5" ht="15">
      <c r="A66" s="29" t="s">
        <v>14</v>
      </c>
      <c r="B66" s="66">
        <v>179.14142857142858</v>
      </c>
      <c r="C66" s="31">
        <f t="shared" si="1"/>
        <v>2</v>
      </c>
      <c r="D66" s="66">
        <v>183.97857142857143</v>
      </c>
      <c r="E66" s="27">
        <f t="shared" si="0"/>
        <v>3</v>
      </c>
    </row>
    <row r="67" spans="1:5" ht="15">
      <c r="A67" s="29" t="s">
        <v>32</v>
      </c>
      <c r="B67" s="66">
        <v>144.24714285714285</v>
      </c>
      <c r="C67" s="31">
        <f t="shared" si="1"/>
        <v>34</v>
      </c>
      <c r="D67" s="66">
        <v>147.1042857142857</v>
      </c>
      <c r="E67" s="27">
        <f t="shared" si="0"/>
        <v>43</v>
      </c>
    </row>
    <row r="68" spans="1:5" ht="15">
      <c r="A68" s="29" t="s">
        <v>8</v>
      </c>
      <c r="B68" s="66">
        <v>154.03</v>
      </c>
      <c r="C68" s="31">
        <f t="shared" si="1"/>
        <v>15</v>
      </c>
      <c r="D68" s="66">
        <v>156.80857142857144</v>
      </c>
      <c r="E68" s="27">
        <f aca="true" t="shared" si="2" ref="E68:E75">RANK(D68,$D$4:$D$75,)</f>
        <v>20</v>
      </c>
    </row>
    <row r="69" spans="1:5" ht="15">
      <c r="A69" s="29" t="s">
        <v>12</v>
      </c>
      <c r="B69" s="66">
        <v>143.5834</v>
      </c>
      <c r="C69" s="31">
        <f aca="true" t="shared" si="3" ref="C69:C75">RANK(B69,$B$4:$B$75,)</f>
        <v>40</v>
      </c>
      <c r="D69" s="66">
        <v>150.26482857142858</v>
      </c>
      <c r="E69" s="27">
        <f t="shared" si="2"/>
        <v>35</v>
      </c>
    </row>
    <row r="70" spans="1:5" ht="15">
      <c r="A70" s="29" t="s">
        <v>45</v>
      </c>
      <c r="B70" s="66">
        <v>149.74428571428572</v>
      </c>
      <c r="C70" s="31">
        <f t="shared" si="3"/>
        <v>24</v>
      </c>
      <c r="D70" s="66">
        <v>278.3157142857143</v>
      </c>
      <c r="E70" s="27">
        <f t="shared" si="2"/>
        <v>1</v>
      </c>
    </row>
    <row r="71" spans="1:5" ht="15">
      <c r="A71" s="29" t="s">
        <v>58</v>
      </c>
      <c r="B71" s="66">
        <v>154.9542857142857</v>
      </c>
      <c r="C71" s="31">
        <f t="shared" si="3"/>
        <v>14</v>
      </c>
      <c r="D71" s="66">
        <v>157.5257142857143</v>
      </c>
      <c r="E71" s="27">
        <f t="shared" si="2"/>
        <v>18</v>
      </c>
    </row>
    <row r="72" spans="1:5" ht="15">
      <c r="A72" s="29" t="s">
        <v>64</v>
      </c>
      <c r="B72" s="66">
        <v>147.92</v>
      </c>
      <c r="C72" s="31">
        <f t="shared" si="3"/>
        <v>27</v>
      </c>
      <c r="D72" s="66">
        <v>152.92044285714286</v>
      </c>
      <c r="E72" s="27">
        <f t="shared" si="2"/>
        <v>27</v>
      </c>
    </row>
    <row r="73" spans="1:5" ht="15">
      <c r="A73" s="29" t="s">
        <v>29</v>
      </c>
      <c r="B73" s="66">
        <v>155.58142857142857</v>
      </c>
      <c r="C73" s="31">
        <f t="shared" si="3"/>
        <v>12</v>
      </c>
      <c r="D73" s="66">
        <v>158.69285714285715</v>
      </c>
      <c r="E73" s="27">
        <f t="shared" si="2"/>
        <v>17</v>
      </c>
    </row>
    <row r="74" spans="1:5" ht="15">
      <c r="A74" s="29" t="s">
        <v>28</v>
      </c>
      <c r="B74" s="66">
        <v>138.90428571428572</v>
      </c>
      <c r="C74" s="31">
        <f t="shared" si="3"/>
        <v>51</v>
      </c>
      <c r="D74" s="66">
        <v>142.1342857142857</v>
      </c>
      <c r="E74" s="27">
        <f t="shared" si="2"/>
        <v>52</v>
      </c>
    </row>
    <row r="75" spans="1:5" ht="15">
      <c r="A75" s="29" t="s">
        <v>49</v>
      </c>
      <c r="B75" s="66">
        <v>155.44571428571427</v>
      </c>
      <c r="C75" s="31">
        <f t="shared" si="3"/>
        <v>13</v>
      </c>
      <c r="D75" s="66">
        <v>160.20714285714286</v>
      </c>
      <c r="E75" s="27">
        <f t="shared" si="2"/>
        <v>13</v>
      </c>
    </row>
    <row r="76" spans="1:5" ht="15">
      <c r="A76" s="29"/>
      <c r="B76" s="68"/>
      <c r="C76" s="32"/>
      <c r="D76" s="71"/>
      <c r="E76" s="33"/>
    </row>
    <row r="77" spans="1:5" ht="15">
      <c r="A77" s="29" t="s">
        <v>78</v>
      </c>
      <c r="B77" s="69">
        <f>AVERAGE(B4:B75)</f>
        <v>145.41315158730157</v>
      </c>
      <c r="C77" s="34"/>
      <c r="D77" s="72">
        <f>AVERAGE(D4:D75)</f>
        <v>151.10897242063496</v>
      </c>
      <c r="E77" s="33"/>
    </row>
    <row r="78" spans="1:5" ht="15">
      <c r="A78" s="29" t="s">
        <v>79</v>
      </c>
      <c r="B78" s="69">
        <f>MAX(B4:B75)</f>
        <v>200.43571428571428</v>
      </c>
      <c r="C78" s="34"/>
      <c r="D78" s="72">
        <f>MAX(D4:D75)</f>
        <v>278.3157142857143</v>
      </c>
      <c r="E78" s="33"/>
    </row>
    <row r="79" spans="1:5" ht="15">
      <c r="A79" s="29" t="s">
        <v>80</v>
      </c>
      <c r="B79" s="69">
        <f>QUARTILE(B4:B75,3)</f>
        <v>152.84107142857144</v>
      </c>
      <c r="C79" s="34"/>
      <c r="D79" s="72">
        <f>QUARTILE(D4:D75,3)</f>
        <v>157.1067857142857</v>
      </c>
      <c r="E79" s="33"/>
    </row>
    <row r="80" spans="1:5" ht="15">
      <c r="A80" s="29" t="s">
        <v>81</v>
      </c>
      <c r="B80" s="69">
        <f>MEDIAN(B4:B75)</f>
        <v>144.075</v>
      </c>
      <c r="C80" s="34"/>
      <c r="D80" s="72">
        <f>MEDIAN(D4:D75)</f>
        <v>149.0707142857143</v>
      </c>
      <c r="E80" s="33"/>
    </row>
    <row r="81" spans="1:5" ht="15">
      <c r="A81" s="29" t="s">
        <v>82</v>
      </c>
      <c r="B81" s="69">
        <f>QUARTILE(B4:B75,1)</f>
        <v>138.0092857142857</v>
      </c>
      <c r="C81" s="34"/>
      <c r="D81" s="72">
        <f>QUARTILE(D4:D75,1)</f>
        <v>141.28535714285715</v>
      </c>
      <c r="E81" s="33"/>
    </row>
    <row r="82" spans="1:5" ht="15">
      <c r="A82" s="29" t="s">
        <v>83</v>
      </c>
      <c r="B82" s="69">
        <f>MIN(B4:B75)</f>
        <v>114.74142857142857</v>
      </c>
      <c r="C82" s="34"/>
      <c r="D82" s="72">
        <f>MIN(D4:D75)</f>
        <v>115.45571428571428</v>
      </c>
      <c r="E82" s="33"/>
    </row>
    <row r="84" ht="15">
      <c r="A84" s="22" t="s">
        <v>384</v>
      </c>
    </row>
  </sheetData>
  <sheetProtection/>
  <printOptions horizontalCentered="1"/>
  <pageMargins left="0.7" right="0.7" top="0.57" bottom="0.98" header="0.3" footer="0.3"/>
  <pageSetup horizontalDpi="600" verticalDpi="600" orientation="portrait" r:id="rId1"/>
  <headerFooter>
    <oddFooter>&amp;LCalifornia Federation of Teachers
Research Department&amp;R1-9-14
</oddFooter>
  </headerFooter>
</worksheet>
</file>

<file path=xl/worksheets/sheet8.xml><?xml version="1.0" encoding="utf-8"?>
<worksheet xmlns="http://schemas.openxmlformats.org/spreadsheetml/2006/main" xmlns:r="http://schemas.openxmlformats.org/officeDocument/2006/relationships">
  <dimension ref="A1:G78"/>
  <sheetViews>
    <sheetView zoomScalePageLayoutView="0" workbookViewId="0" topLeftCell="A1">
      <pane ySplit="4" topLeftCell="A59" activePane="bottomLeft" state="frozen"/>
      <selection pane="topLeft" activeCell="A1" sqref="A1"/>
      <selection pane="bottomLeft" activeCell="A79" sqref="A79"/>
    </sheetView>
  </sheetViews>
  <sheetFormatPr defaultColWidth="8.8515625" defaultRowHeight="15"/>
  <cols>
    <col min="1" max="1" width="30.8515625" style="1" bestFit="1" customWidth="1"/>
    <col min="2" max="2" width="8.8515625" style="1" bestFit="1" customWidth="1"/>
    <col min="3" max="3" width="10.7109375" style="3" customWidth="1"/>
    <col min="4" max="4" width="17.28125" style="3" customWidth="1"/>
    <col min="5" max="5" width="11.00390625" style="3" bestFit="1" customWidth="1"/>
    <col min="6" max="6" width="11.57421875" style="3" customWidth="1"/>
    <col min="7" max="7" width="1.57421875" style="1" customWidth="1"/>
    <col min="8" max="16384" width="8.8515625" style="1" customWidth="1"/>
  </cols>
  <sheetData>
    <row r="1" spans="1:6" s="6" customFormat="1" ht="15.75">
      <c r="A1" s="119" t="s">
        <v>529</v>
      </c>
      <c r="B1" s="119"/>
      <c r="C1" s="119"/>
      <c r="D1" s="119"/>
      <c r="E1" s="119"/>
      <c r="F1" s="119"/>
    </row>
    <row r="2" spans="1:6" s="6" customFormat="1" ht="12.75">
      <c r="A2" s="118" t="s">
        <v>530</v>
      </c>
      <c r="B2" s="118"/>
      <c r="C2" s="118"/>
      <c r="D2" s="118"/>
      <c r="E2" s="118"/>
      <c r="F2" s="118"/>
    </row>
    <row r="3" spans="1:6" ht="12.75">
      <c r="A3" s="86"/>
      <c r="B3" s="122"/>
      <c r="C3" s="122"/>
      <c r="D3" s="122"/>
      <c r="E3" s="122"/>
      <c r="F3" s="122"/>
    </row>
    <row r="4" spans="1:7" ht="51">
      <c r="A4" s="4" t="s">
        <v>70</v>
      </c>
      <c r="B4" s="99" t="s">
        <v>174</v>
      </c>
      <c r="C4" s="99" t="s">
        <v>71</v>
      </c>
      <c r="D4" s="99" t="s">
        <v>175</v>
      </c>
      <c r="E4" s="99" t="s">
        <v>73</v>
      </c>
      <c r="F4" s="99" t="s">
        <v>74</v>
      </c>
      <c r="G4" s="87"/>
    </row>
    <row r="5" spans="1:7" ht="12.75">
      <c r="A5" s="88" t="s">
        <v>76</v>
      </c>
      <c r="B5" s="89">
        <v>9598.750285714255</v>
      </c>
      <c r="C5" s="90">
        <f aca="true" t="shared" si="0" ref="C5:C36">RANK(B5,$B$5:$B$76,)</f>
        <v>45</v>
      </c>
      <c r="D5" s="91">
        <v>56180375</v>
      </c>
      <c r="E5" s="92">
        <f aca="true" t="shared" si="1" ref="E5:E68">D5/B5</f>
        <v>5852.884315952339</v>
      </c>
      <c r="F5" s="90">
        <f>RANK(E5,$E$5:$E$76,)</f>
        <v>62</v>
      </c>
      <c r="G5" s="93"/>
    </row>
    <row r="6" spans="1:7" ht="12.75">
      <c r="A6" s="88" t="s">
        <v>77</v>
      </c>
      <c r="B6" s="89">
        <v>10593.901523809567</v>
      </c>
      <c r="C6" s="90">
        <f t="shared" si="0"/>
        <v>42</v>
      </c>
      <c r="D6" s="94">
        <v>67333152</v>
      </c>
      <c r="E6" s="92">
        <f t="shared" si="1"/>
        <v>6355.840843778865</v>
      </c>
      <c r="F6" s="90">
        <f aca="true" t="shared" si="2" ref="F6:F69">RANK(E6,$E$5:$E$76,)</f>
        <v>39</v>
      </c>
      <c r="G6" s="93"/>
    </row>
    <row r="7" spans="1:7" ht="12.75">
      <c r="A7" s="88" t="s">
        <v>62</v>
      </c>
      <c r="B7" s="89">
        <v>2664.6447619047512</v>
      </c>
      <c r="C7" s="90">
        <f t="shared" si="0"/>
        <v>65</v>
      </c>
      <c r="D7" s="94">
        <v>16939415</v>
      </c>
      <c r="E7" s="92">
        <f t="shared" si="1"/>
        <v>6357.100669543397</v>
      </c>
      <c r="F7" s="90">
        <f t="shared" si="2"/>
        <v>38</v>
      </c>
      <c r="G7" s="93"/>
    </row>
    <row r="8" spans="1:7" ht="12.75">
      <c r="A8" s="88" t="s">
        <v>41</v>
      </c>
      <c r="B8" s="89">
        <v>11110.176190476206</v>
      </c>
      <c r="C8" s="90">
        <f t="shared" si="0"/>
        <v>40</v>
      </c>
      <c r="D8" s="94">
        <v>82800880</v>
      </c>
      <c r="E8" s="92">
        <f t="shared" si="1"/>
        <v>7452.706292000845</v>
      </c>
      <c r="F8" s="90">
        <f t="shared" si="2"/>
        <v>15</v>
      </c>
      <c r="G8" s="93"/>
    </row>
    <row r="9" spans="1:7" ht="12.75">
      <c r="A9" s="88" t="s">
        <v>39</v>
      </c>
      <c r="B9" s="89">
        <v>10372.380952380994</v>
      </c>
      <c r="C9" s="90">
        <f t="shared" si="0"/>
        <v>43</v>
      </c>
      <c r="D9" s="94">
        <v>69049206</v>
      </c>
      <c r="E9" s="92">
        <f t="shared" si="1"/>
        <v>6657.025645027978</v>
      </c>
      <c r="F9" s="90">
        <f t="shared" si="2"/>
        <v>27</v>
      </c>
      <c r="G9" s="93"/>
    </row>
    <row r="10" spans="1:7" ht="12.75">
      <c r="A10" s="29" t="s">
        <v>26</v>
      </c>
      <c r="B10" s="89">
        <v>17852.12495238096</v>
      </c>
      <c r="C10" s="90">
        <f t="shared" si="0"/>
        <v>23</v>
      </c>
      <c r="D10" s="94">
        <v>91494797</v>
      </c>
      <c r="E10" s="92">
        <f t="shared" si="1"/>
        <v>5125.1488124833695</v>
      </c>
      <c r="F10" s="90">
        <f t="shared" si="2"/>
        <v>70</v>
      </c>
      <c r="G10" s="93"/>
    </row>
    <row r="11" spans="1:7" ht="12.75">
      <c r="A11" s="29" t="s">
        <v>25</v>
      </c>
      <c r="B11" s="89">
        <v>15529.829904761913</v>
      </c>
      <c r="C11" s="90">
        <f t="shared" si="0"/>
        <v>28</v>
      </c>
      <c r="D11" s="94">
        <v>105056277</v>
      </c>
      <c r="E11" s="92">
        <f t="shared" si="1"/>
        <v>6764.805387069087</v>
      </c>
      <c r="F11" s="90">
        <f t="shared" si="2"/>
        <v>22</v>
      </c>
      <c r="G11" s="93"/>
    </row>
    <row r="12" spans="1:7" ht="12.75">
      <c r="A12" s="88" t="s">
        <v>37</v>
      </c>
      <c r="B12" s="89">
        <v>13236.808190476208</v>
      </c>
      <c r="C12" s="90">
        <f t="shared" si="0"/>
        <v>37</v>
      </c>
      <c r="D12" s="94">
        <v>82671422</v>
      </c>
      <c r="E12" s="92">
        <f t="shared" si="1"/>
        <v>6245.570745633492</v>
      </c>
      <c r="F12" s="90">
        <f t="shared" si="2"/>
        <v>46</v>
      </c>
      <c r="G12" s="93"/>
    </row>
    <row r="13" spans="1:7" ht="12.75">
      <c r="A13" s="88" t="s">
        <v>40</v>
      </c>
      <c r="B13" s="89">
        <v>10736.777904761775</v>
      </c>
      <c r="C13" s="90">
        <f t="shared" si="0"/>
        <v>41</v>
      </c>
      <c r="D13" s="94">
        <v>64582039</v>
      </c>
      <c r="E13" s="92">
        <f t="shared" si="1"/>
        <v>6015.029795052181</v>
      </c>
      <c r="F13" s="90">
        <f t="shared" si="2"/>
        <v>55</v>
      </c>
      <c r="G13" s="93"/>
    </row>
    <row r="14" spans="1:7" ht="12.75">
      <c r="A14" s="88" t="s">
        <v>4</v>
      </c>
      <c r="B14" s="89">
        <v>32014.016190476184</v>
      </c>
      <c r="C14" s="90">
        <f t="shared" si="0"/>
        <v>7</v>
      </c>
      <c r="D14" s="94">
        <v>205380213</v>
      </c>
      <c r="E14" s="92">
        <f t="shared" si="1"/>
        <v>6415.321707155828</v>
      </c>
      <c r="F14" s="90">
        <f t="shared" si="2"/>
        <v>35</v>
      </c>
      <c r="G14" s="93"/>
    </row>
    <row r="15" spans="1:7" ht="12.75">
      <c r="A15" s="88" t="s">
        <v>60</v>
      </c>
      <c r="B15" s="89">
        <v>5476.551999999942</v>
      </c>
      <c r="C15" s="90">
        <f t="shared" si="0"/>
        <v>60</v>
      </c>
      <c r="D15" s="94">
        <v>34648367</v>
      </c>
      <c r="E15" s="92">
        <f t="shared" si="1"/>
        <v>6326.675433740128</v>
      </c>
      <c r="F15" s="90">
        <f t="shared" si="2"/>
        <v>41</v>
      </c>
      <c r="G15" s="93"/>
    </row>
    <row r="16" spans="1:7" ht="12.75">
      <c r="A16" s="88" t="s">
        <v>7</v>
      </c>
      <c r="B16" s="89">
        <v>30388.09104761926</v>
      </c>
      <c r="C16" s="90">
        <f t="shared" si="0"/>
        <v>10</v>
      </c>
      <c r="D16" s="94">
        <v>184932866</v>
      </c>
      <c r="E16" s="92">
        <f t="shared" si="1"/>
        <v>6085.7019847085285</v>
      </c>
      <c r="F16" s="90">
        <f t="shared" si="2"/>
        <v>51</v>
      </c>
      <c r="G16" s="93"/>
    </row>
    <row r="17" spans="1:7" ht="12.75">
      <c r="A17" s="88" t="s">
        <v>69</v>
      </c>
      <c r="B17" s="89">
        <v>1743.8144761904741</v>
      </c>
      <c r="C17" s="90">
        <f t="shared" si="0"/>
        <v>70</v>
      </c>
      <c r="D17" s="94">
        <v>13528249</v>
      </c>
      <c r="E17" s="92">
        <f t="shared" si="1"/>
        <v>7757.848776180437</v>
      </c>
      <c r="F17" s="90">
        <f t="shared" si="2"/>
        <v>12</v>
      </c>
      <c r="G17" s="93"/>
    </row>
    <row r="18" spans="1:7" ht="12.75">
      <c r="A18" s="88" t="s">
        <v>48</v>
      </c>
      <c r="B18" s="89">
        <v>7494.354857142892</v>
      </c>
      <c r="C18" s="90">
        <f t="shared" si="0"/>
        <v>51</v>
      </c>
      <c r="D18" s="94">
        <v>46245444</v>
      </c>
      <c r="E18" s="92">
        <f t="shared" si="1"/>
        <v>6170.70380059777</v>
      </c>
      <c r="F18" s="90">
        <f t="shared" si="2"/>
        <v>48</v>
      </c>
      <c r="G18" s="93"/>
    </row>
    <row r="19" spans="1:7" ht="12.75">
      <c r="A19" s="29" t="s">
        <v>18</v>
      </c>
      <c r="B19" s="89">
        <v>17503.124571428685</v>
      </c>
      <c r="C19" s="90">
        <f t="shared" si="0"/>
        <v>24</v>
      </c>
      <c r="D19" s="94">
        <v>120306808</v>
      </c>
      <c r="E19" s="92">
        <f t="shared" si="1"/>
        <v>6873.447509845381</v>
      </c>
      <c r="F19" s="90">
        <f t="shared" si="2"/>
        <v>19</v>
      </c>
      <c r="G19" s="93"/>
    </row>
    <row r="20" spans="1:7" ht="12.75">
      <c r="A20" s="88" t="s">
        <v>67</v>
      </c>
      <c r="B20" s="89">
        <v>1774.8344761904768</v>
      </c>
      <c r="C20" s="90">
        <f t="shared" si="0"/>
        <v>68</v>
      </c>
      <c r="D20" s="94">
        <v>15035904</v>
      </c>
      <c r="E20" s="92">
        <f t="shared" si="1"/>
        <v>8471.721843195892</v>
      </c>
      <c r="F20" s="90">
        <f t="shared" si="2"/>
        <v>7</v>
      </c>
      <c r="G20" s="93"/>
    </row>
    <row r="21" spans="1:7" ht="12.75">
      <c r="A21" s="88" t="s">
        <v>5</v>
      </c>
      <c r="B21" s="89">
        <v>32624.778476190473</v>
      </c>
      <c r="C21" s="90">
        <f t="shared" si="0"/>
        <v>6</v>
      </c>
      <c r="D21" s="94">
        <v>209353707</v>
      </c>
      <c r="E21" s="92">
        <f t="shared" si="1"/>
        <v>6417.015433615468</v>
      </c>
      <c r="F21" s="90">
        <f t="shared" si="2"/>
        <v>34</v>
      </c>
      <c r="G21" s="93"/>
    </row>
    <row r="22" spans="1:7" ht="12.75">
      <c r="A22" s="88" t="s">
        <v>56</v>
      </c>
      <c r="B22" s="89">
        <v>5501.96876190473</v>
      </c>
      <c r="C22" s="90">
        <f t="shared" si="0"/>
        <v>59</v>
      </c>
      <c r="D22" s="94">
        <v>36227507</v>
      </c>
      <c r="E22" s="92">
        <f t="shared" si="1"/>
        <v>6584.462502011439</v>
      </c>
      <c r="F22" s="90">
        <f t="shared" si="2"/>
        <v>28</v>
      </c>
      <c r="G22" s="93"/>
    </row>
    <row r="23" spans="1:7" ht="12.75">
      <c r="A23" s="29" t="s">
        <v>24</v>
      </c>
      <c r="B23" s="89">
        <v>13354.313142857136</v>
      </c>
      <c r="C23" s="90">
        <f t="shared" si="0"/>
        <v>35</v>
      </c>
      <c r="D23" s="94">
        <v>91002924</v>
      </c>
      <c r="E23" s="92">
        <f t="shared" si="1"/>
        <v>6814.496786656154</v>
      </c>
      <c r="F23" s="90">
        <f t="shared" si="2"/>
        <v>21</v>
      </c>
      <c r="G23" s="93"/>
    </row>
    <row r="24" spans="1:7" ht="12.75">
      <c r="A24" s="29" t="s">
        <v>20</v>
      </c>
      <c r="B24" s="89">
        <v>16149.316761904738</v>
      </c>
      <c r="C24" s="90">
        <f t="shared" si="0"/>
        <v>26</v>
      </c>
      <c r="D24" s="94">
        <v>108026032</v>
      </c>
      <c r="E24" s="92">
        <f t="shared" si="1"/>
        <v>6689.201381870648</v>
      </c>
      <c r="F24" s="90">
        <f t="shared" si="2"/>
        <v>24</v>
      </c>
      <c r="G24" s="93"/>
    </row>
    <row r="25" spans="1:7" ht="12.75">
      <c r="A25" s="88" t="s">
        <v>53</v>
      </c>
      <c r="B25" s="89">
        <v>7056.509142857134</v>
      </c>
      <c r="C25" s="90">
        <f t="shared" si="0"/>
        <v>54</v>
      </c>
      <c r="D25" s="94">
        <v>44314692</v>
      </c>
      <c r="E25" s="92">
        <f t="shared" si="1"/>
        <v>6279.973723956273</v>
      </c>
      <c r="F25" s="90">
        <f t="shared" si="2"/>
        <v>43</v>
      </c>
      <c r="G25" s="93"/>
    </row>
    <row r="26" spans="1:7" ht="12.75">
      <c r="A26" s="88" t="s">
        <v>54</v>
      </c>
      <c r="B26" s="89">
        <v>6289.469904761862</v>
      </c>
      <c r="C26" s="90">
        <f t="shared" si="0"/>
        <v>56</v>
      </c>
      <c r="D26" s="94">
        <v>42018300</v>
      </c>
      <c r="E26" s="92">
        <f t="shared" si="1"/>
        <v>6680.737905779189</v>
      </c>
      <c r="F26" s="90">
        <f t="shared" si="2"/>
        <v>26</v>
      </c>
      <c r="G26" s="93"/>
    </row>
    <row r="27" spans="1:7" ht="12.75">
      <c r="A27" s="29" t="s">
        <v>23</v>
      </c>
      <c r="B27" s="89">
        <v>18034.457333333365</v>
      </c>
      <c r="C27" s="90">
        <f t="shared" si="0"/>
        <v>22</v>
      </c>
      <c r="D27" s="94">
        <v>116859503</v>
      </c>
      <c r="E27" s="92">
        <f t="shared" si="1"/>
        <v>6479.790372400437</v>
      </c>
      <c r="F27" s="90">
        <f t="shared" si="2"/>
        <v>33</v>
      </c>
      <c r="G27" s="93"/>
    </row>
    <row r="28" spans="1:7" ht="12.75">
      <c r="A28" s="88" t="s">
        <v>65</v>
      </c>
      <c r="B28" s="89">
        <v>1694.7881904761925</v>
      </c>
      <c r="C28" s="90">
        <f t="shared" si="0"/>
        <v>71</v>
      </c>
      <c r="D28" s="94">
        <v>15541849</v>
      </c>
      <c r="E28" s="92">
        <f t="shared" si="1"/>
        <v>9170.37839143376</v>
      </c>
      <c r="F28" s="90">
        <f t="shared" si="2"/>
        <v>4</v>
      </c>
      <c r="G28" s="93"/>
    </row>
    <row r="29" spans="1:7" ht="12.75">
      <c r="A29" s="88" t="s">
        <v>68</v>
      </c>
      <c r="B29" s="89">
        <v>1750.0737142857138</v>
      </c>
      <c r="C29" s="90">
        <f t="shared" si="0"/>
        <v>69</v>
      </c>
      <c r="D29" s="94">
        <v>14782413</v>
      </c>
      <c r="E29" s="92">
        <f t="shared" si="1"/>
        <v>8446.737345594262</v>
      </c>
      <c r="F29" s="90">
        <f t="shared" si="2"/>
        <v>8</v>
      </c>
      <c r="G29" s="93"/>
    </row>
    <row r="30" spans="1:7" ht="12.75">
      <c r="A30" s="29" t="s">
        <v>19</v>
      </c>
      <c r="B30" s="89">
        <v>19640.883809523944</v>
      </c>
      <c r="C30" s="90">
        <f t="shared" si="0"/>
        <v>19</v>
      </c>
      <c r="D30" s="94">
        <v>116851595</v>
      </c>
      <c r="E30" s="92">
        <f t="shared" si="1"/>
        <v>5949.406153675131</v>
      </c>
      <c r="F30" s="90">
        <f t="shared" si="2"/>
        <v>58</v>
      </c>
      <c r="G30" s="93"/>
    </row>
    <row r="31" spans="1:7" ht="12.75">
      <c r="A31" s="88" t="s">
        <v>0</v>
      </c>
      <c r="B31" s="89">
        <v>88335.24742857167</v>
      </c>
      <c r="C31" s="90">
        <f t="shared" si="0"/>
        <v>1</v>
      </c>
      <c r="D31" s="94">
        <v>579371581</v>
      </c>
      <c r="E31" s="92">
        <f t="shared" si="1"/>
        <v>6558.781436237928</v>
      </c>
      <c r="F31" s="90">
        <f t="shared" si="2"/>
        <v>30</v>
      </c>
      <c r="G31" s="93"/>
    </row>
    <row r="32" spans="1:7" ht="12.75">
      <c r="A32" s="88" t="s">
        <v>1</v>
      </c>
      <c r="B32" s="89">
        <v>53450.50838095268</v>
      </c>
      <c r="C32" s="90">
        <f t="shared" si="0"/>
        <v>2</v>
      </c>
      <c r="D32" s="94">
        <v>301424219</v>
      </c>
      <c r="E32" s="92">
        <f t="shared" si="1"/>
        <v>5639.314351356364</v>
      </c>
      <c r="F32" s="90">
        <f t="shared" si="2"/>
        <v>65</v>
      </c>
      <c r="G32" s="93"/>
    </row>
    <row r="33" spans="1:7" ht="12.75">
      <c r="A33" s="88" t="s">
        <v>59</v>
      </c>
      <c r="B33" s="89">
        <v>4740.389333333334</v>
      </c>
      <c r="C33" s="90">
        <f t="shared" si="0"/>
        <v>62</v>
      </c>
      <c r="D33" s="94">
        <v>50651324</v>
      </c>
      <c r="E33" s="92">
        <f t="shared" si="1"/>
        <v>10685.055686002723</v>
      </c>
      <c r="F33" s="90">
        <f t="shared" si="2"/>
        <v>1</v>
      </c>
      <c r="G33" s="93"/>
    </row>
    <row r="34" spans="1:7" ht="12.75">
      <c r="A34" s="88" t="s">
        <v>61</v>
      </c>
      <c r="B34" s="89">
        <v>2972.069333333324</v>
      </c>
      <c r="C34" s="90">
        <f t="shared" si="0"/>
        <v>64</v>
      </c>
      <c r="D34" s="94">
        <v>22447038</v>
      </c>
      <c r="E34" s="92">
        <f t="shared" si="1"/>
        <v>7552.662970626102</v>
      </c>
      <c r="F34" s="90">
        <f t="shared" si="2"/>
        <v>14</v>
      </c>
      <c r="G34" s="93"/>
    </row>
    <row r="35" spans="1:7" ht="12.75">
      <c r="A35" s="88" t="s">
        <v>44</v>
      </c>
      <c r="B35" s="89">
        <v>9591.787809523794</v>
      </c>
      <c r="C35" s="90">
        <f t="shared" si="0"/>
        <v>46</v>
      </c>
      <c r="D35" s="94">
        <v>57708062</v>
      </c>
      <c r="E35" s="92">
        <f t="shared" si="1"/>
        <v>6016.403109199415</v>
      </c>
      <c r="F35" s="90">
        <f t="shared" si="2"/>
        <v>54</v>
      </c>
      <c r="G35" s="93"/>
    </row>
    <row r="36" spans="1:7" ht="12.75">
      <c r="A36" s="88" t="s">
        <v>42</v>
      </c>
      <c r="B36" s="89">
        <v>11123.439428571433</v>
      </c>
      <c r="C36" s="90">
        <f t="shared" si="0"/>
        <v>39</v>
      </c>
      <c r="D36" s="94">
        <v>99818482</v>
      </c>
      <c r="E36" s="92">
        <f t="shared" si="1"/>
        <v>8973.706616643081</v>
      </c>
      <c r="F36" s="90">
        <f t="shared" si="2"/>
        <v>5</v>
      </c>
      <c r="G36" s="93"/>
    </row>
    <row r="37" spans="1:7" ht="12.75">
      <c r="A37" s="88" t="s">
        <v>52</v>
      </c>
      <c r="B37" s="89">
        <v>6870.375619047626</v>
      </c>
      <c r="C37" s="90">
        <f aca="true" t="shared" si="3" ref="C37:C68">RANK(B37,$B$5:$B$76,)</f>
        <v>55</v>
      </c>
      <c r="D37" s="94">
        <v>41219154</v>
      </c>
      <c r="E37" s="92">
        <f t="shared" si="1"/>
        <v>5999.54882899311</v>
      </c>
      <c r="F37" s="90">
        <f t="shared" si="2"/>
        <v>56</v>
      </c>
      <c r="G37" s="93"/>
    </row>
    <row r="38" spans="1:7" ht="12.75">
      <c r="A38" s="29" t="s">
        <v>10</v>
      </c>
      <c r="B38" s="89">
        <v>30531.32342857102</v>
      </c>
      <c r="C38" s="90">
        <f t="shared" si="3"/>
        <v>9</v>
      </c>
      <c r="D38" s="94">
        <v>153010265</v>
      </c>
      <c r="E38" s="92">
        <f t="shared" si="1"/>
        <v>5011.5831158767905</v>
      </c>
      <c r="F38" s="90">
        <f t="shared" si="2"/>
        <v>71</v>
      </c>
      <c r="G38" s="93"/>
    </row>
    <row r="39" spans="1:7" ht="12.75">
      <c r="A39" s="88" t="s">
        <v>38</v>
      </c>
      <c r="B39" s="89">
        <v>10150.32933333332</v>
      </c>
      <c r="C39" s="90">
        <f t="shared" si="3"/>
        <v>44</v>
      </c>
      <c r="D39" s="94">
        <v>60187581</v>
      </c>
      <c r="E39" s="92">
        <f t="shared" si="1"/>
        <v>5929.61853979911</v>
      </c>
      <c r="F39" s="90">
        <f t="shared" si="2"/>
        <v>61</v>
      </c>
      <c r="G39" s="93"/>
    </row>
    <row r="40" spans="1:7" ht="12.75">
      <c r="A40" s="88" t="s">
        <v>55</v>
      </c>
      <c r="B40" s="89">
        <v>4971.420190476187</v>
      </c>
      <c r="C40" s="90">
        <f t="shared" si="3"/>
        <v>61</v>
      </c>
      <c r="D40" s="94">
        <v>39583439</v>
      </c>
      <c r="E40" s="92">
        <f>D40/B40</f>
        <v>7962.19942861207</v>
      </c>
      <c r="F40" s="90">
        <f>RANK(E40,$E$5:$E$76,)</f>
        <v>10</v>
      </c>
      <c r="G40" s="93"/>
    </row>
    <row r="41" spans="1:7" ht="12.75">
      <c r="A41" s="88" t="s">
        <v>3</v>
      </c>
      <c r="B41" s="89">
        <v>34020.626095238506</v>
      </c>
      <c r="C41" s="90">
        <f t="shared" si="3"/>
        <v>5</v>
      </c>
      <c r="D41" s="94">
        <v>180655840</v>
      </c>
      <c r="E41" s="92">
        <f t="shared" si="1"/>
        <v>5310.185635451442</v>
      </c>
      <c r="F41" s="90">
        <f t="shared" si="2"/>
        <v>69</v>
      </c>
      <c r="G41" s="93"/>
    </row>
    <row r="42" spans="1:7" ht="12.75">
      <c r="A42" s="88" t="s">
        <v>50</v>
      </c>
      <c r="B42" s="89">
        <v>8839.74723809521</v>
      </c>
      <c r="C42" s="90">
        <f t="shared" si="3"/>
        <v>48</v>
      </c>
      <c r="D42" s="94">
        <v>51495203</v>
      </c>
      <c r="E42" s="92">
        <f t="shared" si="1"/>
        <v>5825.415774116206</v>
      </c>
      <c r="F42" s="90">
        <f t="shared" si="2"/>
        <v>63</v>
      </c>
      <c r="G42" s="93"/>
    </row>
    <row r="43" spans="1:7" ht="12.75">
      <c r="A43" s="88" t="s">
        <v>66</v>
      </c>
      <c r="B43" s="89">
        <v>1377.4666666666665</v>
      </c>
      <c r="C43" s="90">
        <f t="shared" si="3"/>
        <v>72</v>
      </c>
      <c r="D43" s="94">
        <v>12015429</v>
      </c>
      <c r="E43" s="92">
        <f t="shared" si="1"/>
        <v>8722.845561901077</v>
      </c>
      <c r="F43" s="90">
        <f t="shared" si="2"/>
        <v>6</v>
      </c>
      <c r="G43" s="93"/>
    </row>
    <row r="44" spans="1:7" ht="12.75">
      <c r="A44" s="29" t="s">
        <v>21</v>
      </c>
      <c r="B44" s="89">
        <v>19122.882666666694</v>
      </c>
      <c r="C44" s="90">
        <f t="shared" si="3"/>
        <v>20</v>
      </c>
      <c r="D44" s="94">
        <v>113660027</v>
      </c>
      <c r="E44" s="92">
        <f t="shared" si="1"/>
        <v>5943.665972396622</v>
      </c>
      <c r="F44" s="90">
        <f t="shared" si="2"/>
        <v>59</v>
      </c>
      <c r="G44" s="93"/>
    </row>
    <row r="45" spans="1:7" ht="12.75">
      <c r="A45" s="29" t="s">
        <v>15</v>
      </c>
      <c r="B45" s="89">
        <v>20218.541333333334</v>
      </c>
      <c r="C45" s="90">
        <f t="shared" si="3"/>
        <v>17</v>
      </c>
      <c r="D45" s="94">
        <v>127982903</v>
      </c>
      <c r="E45" s="92">
        <f t="shared" si="1"/>
        <v>6329.977068573228</v>
      </c>
      <c r="F45" s="90">
        <f t="shared" si="2"/>
        <v>40</v>
      </c>
      <c r="G45" s="93"/>
    </row>
    <row r="46" spans="1:7" ht="12.75">
      <c r="A46" s="29" t="s">
        <v>16</v>
      </c>
      <c r="B46" s="89">
        <v>20142.77142857144</v>
      </c>
      <c r="C46" s="90">
        <f t="shared" si="3"/>
        <v>18</v>
      </c>
      <c r="D46" s="94">
        <v>132530991</v>
      </c>
      <c r="E46" s="92">
        <f t="shared" si="1"/>
        <v>6579.580742896775</v>
      </c>
      <c r="F46" s="90">
        <f t="shared" si="2"/>
        <v>29</v>
      </c>
      <c r="G46" s="93"/>
    </row>
    <row r="47" spans="1:7" ht="12.75">
      <c r="A47" s="88" t="s">
        <v>9</v>
      </c>
      <c r="B47" s="89">
        <v>34976.2321904762</v>
      </c>
      <c r="C47" s="90">
        <f t="shared" si="3"/>
        <v>4</v>
      </c>
      <c r="D47" s="94">
        <v>162759967</v>
      </c>
      <c r="E47" s="92">
        <f t="shared" si="1"/>
        <v>4653.4448340126955</v>
      </c>
      <c r="F47" s="90">
        <f t="shared" si="2"/>
        <v>72</v>
      </c>
      <c r="G47" s="93"/>
    </row>
    <row r="48" spans="1:7" ht="12.75">
      <c r="A48" s="88" t="s">
        <v>57</v>
      </c>
      <c r="B48" s="89">
        <v>4396.273333333261</v>
      </c>
      <c r="C48" s="90">
        <f t="shared" si="3"/>
        <v>63</v>
      </c>
      <c r="D48" s="94">
        <v>31743059</v>
      </c>
      <c r="E48" s="92">
        <f t="shared" si="1"/>
        <v>7220.447090793686</v>
      </c>
      <c r="F48" s="90">
        <f t="shared" si="2"/>
        <v>17</v>
      </c>
      <c r="G48" s="93"/>
    </row>
    <row r="49" spans="1:7" ht="12.75">
      <c r="A49" s="88" t="s">
        <v>36</v>
      </c>
      <c r="B49" s="89">
        <v>13207.731238095117</v>
      </c>
      <c r="C49" s="90">
        <f t="shared" si="3"/>
        <v>38</v>
      </c>
      <c r="D49" s="94">
        <v>71039387</v>
      </c>
      <c r="E49" s="92">
        <f t="shared" si="1"/>
        <v>5378.621484596899</v>
      </c>
      <c r="F49" s="90">
        <f t="shared" si="2"/>
        <v>68</v>
      </c>
      <c r="G49" s="93"/>
    </row>
    <row r="50" spans="1:7" ht="12.75">
      <c r="A50" s="29" t="s">
        <v>11</v>
      </c>
      <c r="B50" s="89">
        <v>25706.12590476195</v>
      </c>
      <c r="C50" s="90">
        <f t="shared" si="3"/>
        <v>14</v>
      </c>
      <c r="D50" s="94">
        <v>164216919</v>
      </c>
      <c r="E50" s="92">
        <f t="shared" si="1"/>
        <v>6388.240671052635</v>
      </c>
      <c r="F50" s="90">
        <f t="shared" si="2"/>
        <v>37</v>
      </c>
      <c r="G50" s="93"/>
    </row>
    <row r="51" spans="1:7" ht="12.75">
      <c r="A51" s="88" t="s">
        <v>33</v>
      </c>
      <c r="B51" s="89">
        <v>13372.611047619079</v>
      </c>
      <c r="C51" s="90">
        <f t="shared" si="3"/>
        <v>34</v>
      </c>
      <c r="D51" s="94">
        <v>85489815</v>
      </c>
      <c r="E51" s="92">
        <f t="shared" si="1"/>
        <v>6392.903726547928</v>
      </c>
      <c r="F51" s="90">
        <f t="shared" si="2"/>
        <v>36</v>
      </c>
      <c r="G51" s="93"/>
    </row>
    <row r="52" spans="1:7" ht="12.75">
      <c r="A52" s="88" t="s">
        <v>2</v>
      </c>
      <c r="B52" s="89">
        <v>38749.362857142914</v>
      </c>
      <c r="C52" s="90">
        <f t="shared" si="3"/>
        <v>3</v>
      </c>
      <c r="D52" s="94">
        <v>234419474</v>
      </c>
      <c r="E52" s="92">
        <f t="shared" si="1"/>
        <v>6049.634283387655</v>
      </c>
      <c r="F52" s="90">
        <f t="shared" si="2"/>
        <v>52</v>
      </c>
      <c r="G52" s="93"/>
    </row>
    <row r="53" spans="1:7" ht="12.75">
      <c r="A53" s="88" t="s">
        <v>6</v>
      </c>
      <c r="B53" s="89">
        <v>31893.09161904756</v>
      </c>
      <c r="C53" s="90">
        <f t="shared" si="3"/>
        <v>8</v>
      </c>
      <c r="D53" s="94">
        <v>213168532</v>
      </c>
      <c r="E53" s="92">
        <f t="shared" si="1"/>
        <v>6683.8466005813325</v>
      </c>
      <c r="F53" s="90">
        <f t="shared" si="2"/>
        <v>25</v>
      </c>
      <c r="G53" s="93"/>
    </row>
    <row r="54" spans="1:7" ht="12.75">
      <c r="A54" s="88" t="s">
        <v>30</v>
      </c>
      <c r="B54" s="89">
        <v>14880.795619047598</v>
      </c>
      <c r="C54" s="90">
        <f t="shared" si="3"/>
        <v>29</v>
      </c>
      <c r="D54" s="94">
        <v>92632783</v>
      </c>
      <c r="E54" s="92">
        <f t="shared" si="1"/>
        <v>6224.9885941198545</v>
      </c>
      <c r="F54" s="90">
        <f t="shared" si="2"/>
        <v>47</v>
      </c>
      <c r="G54" s="93"/>
    </row>
    <row r="55" spans="1:7" ht="12.75">
      <c r="A55" s="88" t="s">
        <v>34</v>
      </c>
      <c r="B55" s="89">
        <v>13445.492571428587</v>
      </c>
      <c r="C55" s="90">
        <f t="shared" si="3"/>
        <v>33</v>
      </c>
      <c r="D55" s="94">
        <v>90229471</v>
      </c>
      <c r="E55" s="92">
        <f t="shared" si="1"/>
        <v>6710.759797059119</v>
      </c>
      <c r="F55" s="90">
        <f t="shared" si="2"/>
        <v>23</v>
      </c>
      <c r="G55" s="93"/>
    </row>
    <row r="56" spans="1:7" ht="12.75">
      <c r="A56" s="88" t="s">
        <v>395</v>
      </c>
      <c r="B56" s="89">
        <v>8258.604571428566</v>
      </c>
      <c r="C56" s="90">
        <f t="shared" si="3"/>
        <v>50</v>
      </c>
      <c r="D56" s="94">
        <v>53959280</v>
      </c>
      <c r="E56" s="92">
        <f t="shared" si="1"/>
        <v>6533.704275741364</v>
      </c>
      <c r="F56" s="90">
        <f t="shared" si="2"/>
        <v>31</v>
      </c>
      <c r="G56" s="93"/>
    </row>
    <row r="57" spans="1:7" ht="12.75">
      <c r="A57" s="29" t="s">
        <v>17</v>
      </c>
      <c r="B57" s="89">
        <v>21235.842857142834</v>
      </c>
      <c r="C57" s="90">
        <f t="shared" si="3"/>
        <v>16</v>
      </c>
      <c r="D57" s="94">
        <v>145555508</v>
      </c>
      <c r="E57" s="92">
        <f t="shared" si="1"/>
        <v>6854.23738436835</v>
      </c>
      <c r="F57" s="90">
        <f t="shared" si="2"/>
        <v>20</v>
      </c>
      <c r="G57" s="93"/>
    </row>
    <row r="58" spans="1:7" ht="12.75">
      <c r="A58" s="88" t="s">
        <v>27</v>
      </c>
      <c r="B58" s="89">
        <v>17455.951809523925</v>
      </c>
      <c r="C58" s="90">
        <f t="shared" si="3"/>
        <v>25</v>
      </c>
      <c r="D58" s="94">
        <v>103740014</v>
      </c>
      <c r="E58" s="92">
        <f t="shared" si="1"/>
        <v>5942.959463453588</v>
      </c>
      <c r="F58" s="90">
        <f t="shared" si="2"/>
        <v>60</v>
      </c>
      <c r="G58" s="93"/>
    </row>
    <row r="59" spans="1:7" ht="12.75">
      <c r="A59" s="88" t="s">
        <v>394</v>
      </c>
      <c r="B59" s="89">
        <v>13917.2853333333</v>
      </c>
      <c r="C59" s="90">
        <f t="shared" si="3"/>
        <v>32</v>
      </c>
      <c r="D59" s="94">
        <v>85406059</v>
      </c>
      <c r="E59" s="92">
        <f t="shared" si="1"/>
        <v>6136.689516269663</v>
      </c>
      <c r="F59" s="90">
        <f t="shared" si="2"/>
        <v>49</v>
      </c>
      <c r="G59" s="93"/>
    </row>
    <row r="60" spans="1:7" ht="12.75">
      <c r="A60" s="29" t="s">
        <v>13</v>
      </c>
      <c r="B60" s="89">
        <v>25098.454857142857</v>
      </c>
      <c r="C60" s="90">
        <f t="shared" si="3"/>
        <v>15</v>
      </c>
      <c r="D60" s="94">
        <v>157720829</v>
      </c>
      <c r="E60" s="92">
        <f t="shared" si="1"/>
        <v>6284.0852115290145</v>
      </c>
      <c r="F60" s="90">
        <f t="shared" si="2"/>
        <v>42</v>
      </c>
      <c r="G60" s="93"/>
    </row>
    <row r="61" spans="1:7" ht="12.75">
      <c r="A61" s="88" t="s">
        <v>43</v>
      </c>
      <c r="B61" s="89">
        <v>8711.255428571436</v>
      </c>
      <c r="C61" s="90">
        <f t="shared" si="3"/>
        <v>49</v>
      </c>
      <c r="D61" s="94">
        <v>54458742</v>
      </c>
      <c r="E61" s="92">
        <f t="shared" si="1"/>
        <v>6251.537731448511</v>
      </c>
      <c r="F61" s="90">
        <f t="shared" si="2"/>
        <v>45</v>
      </c>
      <c r="G61" s="93"/>
    </row>
    <row r="62" spans="1:7" ht="12.75">
      <c r="A62" s="88" t="s">
        <v>51</v>
      </c>
      <c r="B62" s="89">
        <v>7290.8742857142815</v>
      </c>
      <c r="C62" s="90">
        <f t="shared" si="3"/>
        <v>52</v>
      </c>
      <c r="D62" s="94">
        <v>45747863</v>
      </c>
      <c r="E62" s="92">
        <f t="shared" si="1"/>
        <v>6274.674505036828</v>
      </c>
      <c r="F62" s="90">
        <f t="shared" si="2"/>
        <v>44</v>
      </c>
      <c r="G62" s="93"/>
    </row>
    <row r="63" spans="1:7" ht="12.75">
      <c r="A63" s="88" t="s">
        <v>35</v>
      </c>
      <c r="B63" s="89">
        <v>14326.4571428572</v>
      </c>
      <c r="C63" s="90">
        <f t="shared" si="3"/>
        <v>30</v>
      </c>
      <c r="D63" s="94">
        <v>85399082</v>
      </c>
      <c r="E63" s="92">
        <f t="shared" si="1"/>
        <v>5960.935152943781</v>
      </c>
      <c r="F63" s="90">
        <f t="shared" si="2"/>
        <v>57</v>
      </c>
      <c r="G63" s="93"/>
    </row>
    <row r="64" spans="1:7" ht="12.75">
      <c r="A64" s="88" t="s">
        <v>63</v>
      </c>
      <c r="B64" s="89">
        <v>2626.712380952381</v>
      </c>
      <c r="C64" s="90">
        <f t="shared" si="3"/>
        <v>66</v>
      </c>
      <c r="D64" s="94">
        <v>18327308</v>
      </c>
      <c r="E64" s="92">
        <f t="shared" si="1"/>
        <v>6977.28009084686</v>
      </c>
      <c r="F64" s="90">
        <f t="shared" si="2"/>
        <v>18</v>
      </c>
      <c r="G64" s="93"/>
    </row>
    <row r="65" spans="1:7" ht="12.75">
      <c r="A65" s="88" t="s">
        <v>47</v>
      </c>
      <c r="B65" s="89">
        <v>7193.94457142858</v>
      </c>
      <c r="C65" s="90">
        <f t="shared" si="3"/>
        <v>53</v>
      </c>
      <c r="D65" s="94">
        <v>52715021</v>
      </c>
      <c r="E65" s="92">
        <f t="shared" si="1"/>
        <v>7327.693517317691</v>
      </c>
      <c r="F65" s="90">
        <f t="shared" si="2"/>
        <v>16</v>
      </c>
      <c r="G65" s="93"/>
    </row>
    <row r="66" spans="1:7" ht="12.75">
      <c r="A66" s="29" t="s">
        <v>393</v>
      </c>
      <c r="B66" s="89">
        <v>18661.2222857143</v>
      </c>
      <c r="C66" s="90">
        <f t="shared" si="3"/>
        <v>21</v>
      </c>
      <c r="D66" s="94">
        <v>107988975</v>
      </c>
      <c r="E66" s="92">
        <f t="shared" si="1"/>
        <v>5786.81146104072</v>
      </c>
      <c r="F66" s="90">
        <f t="shared" si="2"/>
        <v>64</v>
      </c>
      <c r="G66" s="93"/>
    </row>
    <row r="67" spans="1:7" ht="12.75">
      <c r="A67" s="29" t="s">
        <v>14</v>
      </c>
      <c r="B67" s="89">
        <v>26339.684380952185</v>
      </c>
      <c r="C67" s="90">
        <f t="shared" si="3"/>
        <v>12</v>
      </c>
      <c r="D67" s="94">
        <v>206891477</v>
      </c>
      <c r="E67" s="92">
        <f t="shared" si="1"/>
        <v>7854.7439676086515</v>
      </c>
      <c r="F67" s="90">
        <f t="shared" si="2"/>
        <v>11</v>
      </c>
      <c r="G67" s="93"/>
    </row>
    <row r="68" spans="1:7" ht="12.75">
      <c r="A68" s="88" t="s">
        <v>32</v>
      </c>
      <c r="B68" s="89">
        <v>14306.380761904778</v>
      </c>
      <c r="C68" s="90">
        <f t="shared" si="3"/>
        <v>31</v>
      </c>
      <c r="D68" s="94">
        <v>86277722</v>
      </c>
      <c r="E68" s="92">
        <f t="shared" si="1"/>
        <v>6030.716184329545</v>
      </c>
      <c r="F68" s="90">
        <f t="shared" si="2"/>
        <v>53</v>
      </c>
      <c r="G68" s="93"/>
    </row>
    <row r="69" spans="1:7" ht="12.75">
      <c r="A69" s="88" t="s">
        <v>8</v>
      </c>
      <c r="B69" s="89">
        <v>26329.868190476172</v>
      </c>
      <c r="C69" s="90">
        <f aca="true" t="shared" si="4" ref="C69:C76">RANK(B69,$B$5:$B$76,)</f>
        <v>13</v>
      </c>
      <c r="D69" s="94">
        <v>160488658</v>
      </c>
      <c r="E69" s="92">
        <f aca="true" t="shared" si="5" ref="E69:E76">D69/B69</f>
        <v>6095.308067590352</v>
      </c>
      <c r="F69" s="90">
        <f t="shared" si="2"/>
        <v>50</v>
      </c>
      <c r="G69" s="93"/>
    </row>
    <row r="70" spans="1:7" ht="12.75">
      <c r="A70" s="29" t="s">
        <v>12</v>
      </c>
      <c r="B70" s="89">
        <v>26628.929714285707</v>
      </c>
      <c r="C70" s="90">
        <f t="shared" si="4"/>
        <v>11</v>
      </c>
      <c r="D70" s="94">
        <v>146710150</v>
      </c>
      <c r="E70" s="92">
        <f t="shared" si="5"/>
        <v>5509.4272122132625</v>
      </c>
      <c r="F70" s="90">
        <f aca="true" t="shared" si="6" ref="F70:F76">RANK(E70,$E$5:$E$76,)</f>
        <v>67</v>
      </c>
      <c r="G70" s="93"/>
    </row>
    <row r="71" spans="1:7" ht="12.75">
      <c r="A71" s="88" t="s">
        <v>45</v>
      </c>
      <c r="B71" s="89">
        <v>9196.392761904779</v>
      </c>
      <c r="C71" s="90">
        <f t="shared" si="4"/>
        <v>47</v>
      </c>
      <c r="D71" s="94">
        <v>51792398</v>
      </c>
      <c r="E71" s="92">
        <f t="shared" si="5"/>
        <v>5631.816663436266</v>
      </c>
      <c r="F71" s="90">
        <f t="shared" si="6"/>
        <v>66</v>
      </c>
      <c r="G71" s="93"/>
    </row>
    <row r="72" spans="1:7" ht="12.75">
      <c r="A72" s="88" t="s">
        <v>58</v>
      </c>
      <c r="B72" s="89">
        <v>5611.314095238101</v>
      </c>
      <c r="C72" s="90">
        <f t="shared" si="4"/>
        <v>58</v>
      </c>
      <c r="D72" s="94">
        <v>43438018</v>
      </c>
      <c r="E72" s="92">
        <f t="shared" si="5"/>
        <v>7741.148911422116</v>
      </c>
      <c r="F72" s="90">
        <f t="shared" si="6"/>
        <v>13</v>
      </c>
      <c r="G72" s="93"/>
    </row>
    <row r="73" spans="1:7" ht="12.75">
      <c r="A73" s="88" t="s">
        <v>64</v>
      </c>
      <c r="B73" s="89">
        <v>2605.232952380959</v>
      </c>
      <c r="C73" s="90">
        <f t="shared" si="4"/>
        <v>67</v>
      </c>
      <c r="D73" s="94">
        <v>26102360</v>
      </c>
      <c r="E73" s="92">
        <f t="shared" si="5"/>
        <v>10019.203839773594</v>
      </c>
      <c r="F73" s="90">
        <f t="shared" si="6"/>
        <v>2</v>
      </c>
      <c r="G73" s="93"/>
    </row>
    <row r="74" spans="1:7" ht="12.75">
      <c r="A74" s="88" t="s">
        <v>29</v>
      </c>
      <c r="B74" s="89">
        <v>15834.07485714274</v>
      </c>
      <c r="C74" s="90">
        <f t="shared" si="4"/>
        <v>27</v>
      </c>
      <c r="D74" s="94">
        <v>102821779</v>
      </c>
      <c r="E74" s="92">
        <f t="shared" si="5"/>
        <v>6493.702974608407</v>
      </c>
      <c r="F74" s="90">
        <f t="shared" si="6"/>
        <v>32</v>
      </c>
      <c r="G74" s="93"/>
    </row>
    <row r="75" spans="1:7" ht="12.75">
      <c r="A75" s="88" t="s">
        <v>28</v>
      </c>
      <c r="B75" s="89">
        <v>13320.867238095134</v>
      </c>
      <c r="C75" s="90">
        <f t="shared" si="4"/>
        <v>36</v>
      </c>
      <c r="D75" s="94">
        <v>110303082</v>
      </c>
      <c r="E75" s="92">
        <f t="shared" si="5"/>
        <v>8280.47303741263</v>
      </c>
      <c r="F75" s="90">
        <f t="shared" si="6"/>
        <v>9</v>
      </c>
      <c r="G75" s="93"/>
    </row>
    <row r="76" spans="1:7" ht="12.75">
      <c r="A76" s="88" t="s">
        <v>49</v>
      </c>
      <c r="B76" s="89">
        <v>5661.881142857129</v>
      </c>
      <c r="C76" s="90">
        <f t="shared" si="4"/>
        <v>57</v>
      </c>
      <c r="D76" s="94">
        <v>53402697</v>
      </c>
      <c r="E76" s="92">
        <f t="shared" si="5"/>
        <v>9431.970691820572</v>
      </c>
      <c r="F76" s="90">
        <f t="shared" si="6"/>
        <v>3</v>
      </c>
      <c r="G76" s="93"/>
    </row>
    <row r="77" spans="1:7" ht="12.75">
      <c r="A77" s="29" t="s">
        <v>75</v>
      </c>
      <c r="B77" s="95">
        <f>SUM(B5:B76)</f>
        <v>1127884.6152380956</v>
      </c>
      <c r="C77" s="96"/>
      <c r="D77" s="94">
        <f>SUM(D5:D76)</f>
        <v>7119871903</v>
      </c>
      <c r="E77" s="97">
        <f>D77/B77</f>
        <v>6312.588900325589</v>
      </c>
      <c r="F77" s="96"/>
      <c r="G77" s="93"/>
    </row>
    <row r="78" spans="1:7" ht="12.75">
      <c r="A78" s="93"/>
      <c r="B78" s="93"/>
      <c r="C78" s="98"/>
      <c r="D78" s="98"/>
      <c r="E78" s="98"/>
      <c r="F78" s="98"/>
      <c r="G78" s="93"/>
    </row>
  </sheetData>
  <sheetProtection/>
  <mergeCells count="3">
    <mergeCell ref="B3:F3"/>
    <mergeCell ref="A2:F2"/>
    <mergeCell ref="A1:F1"/>
  </mergeCells>
  <printOptions horizontalCentered="1"/>
  <pageMargins left="0.7" right="0.7" top="0.75" bottom="0.75" header="0.3" footer="0.3"/>
  <pageSetup horizontalDpi="600" verticalDpi="600" orientation="portrait" r:id="rId1"/>
  <headerFooter>
    <oddFooter>&amp;LResearch Department
California Federation of Teachers&amp;R1-9-14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Valentine</dc:creator>
  <cp:keywords/>
  <dc:description/>
  <cp:lastModifiedBy>Gwynnd Maestre</cp:lastModifiedBy>
  <cp:lastPrinted>2014-01-09T20:02:05Z</cp:lastPrinted>
  <dcterms:created xsi:type="dcterms:W3CDTF">2011-09-21T21:39:29Z</dcterms:created>
  <dcterms:modified xsi:type="dcterms:W3CDTF">2014-01-14T20:17:52Z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